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tabRatio="549" activeTab="2"/>
  </bookViews>
  <sheets>
    <sheet name="Таблица 1" sheetId="1" r:id="rId1"/>
    <sheet name="Таблица 2" sheetId="2" r:id="rId2"/>
    <sheet name="Таблица 2.1." sheetId="3" r:id="rId3"/>
    <sheet name="Таблица 3" sheetId="4" r:id="rId4"/>
    <sheet name="Таблица 4" sheetId="5" r:id="rId5"/>
    <sheet name="Лист1" sheetId="6" r:id="rId6"/>
  </sheets>
  <calcPr calcId="124519"/>
</workbook>
</file>

<file path=xl/calcChain.xml><?xml version="1.0" encoding="utf-8"?>
<calcChain xmlns="http://schemas.openxmlformats.org/spreadsheetml/2006/main">
  <c r="J47" i="2"/>
  <c r="E47"/>
  <c r="J36"/>
  <c r="D40"/>
  <c r="D37"/>
  <c r="D38"/>
  <c r="D39"/>
  <c r="D31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H66"/>
  <c r="AE66"/>
  <c r="AB66" s="1"/>
  <c r="AB65"/>
  <c r="AB64"/>
  <c r="AB63"/>
  <c r="AB62"/>
  <c r="AB61"/>
  <c r="AB60"/>
  <c r="AB59"/>
  <c r="AB58"/>
  <c r="AB57"/>
  <c r="AB56"/>
  <c r="AB55"/>
  <c r="AH54"/>
  <c r="AB54" s="1"/>
  <c r="AE54"/>
  <c r="AB53"/>
  <c r="AB52"/>
  <c r="AE51"/>
  <c r="AB51"/>
  <c r="AB50"/>
  <c r="AB49"/>
  <c r="AH48"/>
  <c r="AC48"/>
  <c r="AB48"/>
  <c r="AH47"/>
  <c r="AB47" s="1"/>
  <c r="AC47"/>
  <c r="AB46"/>
  <c r="AB45"/>
  <c r="AB43" s="1"/>
  <c r="AE43"/>
  <c r="AD43"/>
  <c r="AC43"/>
  <c r="AC36"/>
  <c r="AB36"/>
  <c r="AB35"/>
  <c r="AB34"/>
  <c r="AE32"/>
  <c r="AB32"/>
  <c r="AC30"/>
  <c r="AB30" s="1"/>
  <c r="AC27"/>
  <c r="AB27"/>
  <c r="AB25" s="1"/>
  <c r="AG25"/>
  <c r="AF25"/>
  <c r="AE25"/>
  <c r="AE19" s="1"/>
  <c r="AC25"/>
  <c r="AC13" s="1"/>
  <c r="AD19"/>
  <c r="AD8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V66"/>
  <c r="P66" s="1"/>
  <c r="S66"/>
  <c r="P65"/>
  <c r="P64"/>
  <c r="P63"/>
  <c r="P62"/>
  <c r="P61"/>
  <c r="P60"/>
  <c r="P59"/>
  <c r="P58"/>
  <c r="P57"/>
  <c r="P56"/>
  <c r="P55"/>
  <c r="V54"/>
  <c r="S54"/>
  <c r="P54" s="1"/>
  <c r="P53"/>
  <c r="P52"/>
  <c r="S51"/>
  <c r="P51" s="1"/>
  <c r="P50"/>
  <c r="P49"/>
  <c r="V48"/>
  <c r="P48" s="1"/>
  <c r="Q48"/>
  <c r="V47"/>
  <c r="Q47"/>
  <c r="P47" s="1"/>
  <c r="P46"/>
  <c r="P45"/>
  <c r="V43"/>
  <c r="V25" s="1"/>
  <c r="V13" s="1"/>
  <c r="V8" s="1"/>
  <c r="R43"/>
  <c r="Q36"/>
  <c r="P36"/>
  <c r="P35"/>
  <c r="P34"/>
  <c r="S32"/>
  <c r="P32"/>
  <c r="Q30"/>
  <c r="P30"/>
  <c r="Q27"/>
  <c r="P27"/>
  <c r="U25"/>
  <c r="T25"/>
  <c r="R19"/>
  <c r="R8"/>
  <c r="J54"/>
  <c r="E48"/>
  <c r="E27"/>
  <c r="G43"/>
  <c r="D46"/>
  <c r="D49"/>
  <c r="D50"/>
  <c r="D52"/>
  <c r="D53"/>
  <c r="D54"/>
  <c r="D55"/>
  <c r="D56"/>
  <c r="D57"/>
  <c r="D58"/>
  <c r="D59"/>
  <c r="D60"/>
  <c r="D61"/>
  <c r="D62"/>
  <c r="D63"/>
  <c r="D64"/>
  <c r="D65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45"/>
  <c r="C5" i="1"/>
  <c r="D10" i="3"/>
  <c r="E43" i="2" l="1"/>
  <c r="E25" s="1"/>
  <c r="AC8"/>
  <c r="AB19"/>
  <c r="AE8"/>
  <c r="AH43"/>
  <c r="AH25" s="1"/>
  <c r="AH13" s="1"/>
  <c r="AH8" s="1"/>
  <c r="P43"/>
  <c r="P25" s="1"/>
  <c r="Q43"/>
  <c r="Q25" s="1"/>
  <c r="Q13" s="1"/>
  <c r="S43"/>
  <c r="S25" s="1"/>
  <c r="S19" s="1"/>
  <c r="C62" i="1"/>
  <c r="J48" i="2"/>
  <c r="AB13" l="1"/>
  <c r="AB8"/>
  <c r="P13"/>
  <c r="Q8"/>
  <c r="S8"/>
  <c r="P19"/>
  <c r="P8" l="1"/>
  <c r="D51"/>
  <c r="E36"/>
  <c r="E30"/>
  <c r="D48"/>
  <c r="D47"/>
  <c r="G32"/>
  <c r="D35"/>
  <c r="D34"/>
  <c r="D43" l="1"/>
  <c r="F19" l="1"/>
  <c r="D30"/>
  <c r="D27"/>
  <c r="F10" i="3"/>
  <c r="E10"/>
  <c r="H25" i="2"/>
  <c r="I25"/>
  <c r="F9" i="3"/>
  <c r="E9"/>
  <c r="D9"/>
  <c r="L7"/>
  <c r="K7"/>
  <c r="J7"/>
  <c r="I7"/>
  <c r="H7"/>
  <c r="E7" l="1"/>
  <c r="F7"/>
  <c r="F43" i="2"/>
  <c r="F8" s="1"/>
  <c r="D36"/>
  <c r="D25" s="1"/>
  <c r="G25"/>
  <c r="G7" i="3"/>
  <c r="D7" s="1"/>
  <c r="J66" i="2" l="1"/>
  <c r="G66"/>
  <c r="D66" l="1"/>
  <c r="J43"/>
  <c r="J25" s="1"/>
  <c r="J13" s="1"/>
  <c r="J8" s="1"/>
  <c r="E13"/>
  <c r="D13" l="1"/>
  <c r="E8"/>
  <c r="D32" l="1"/>
  <c r="G19"/>
  <c r="G8" l="1"/>
  <c r="D8" s="1"/>
  <c r="D19"/>
</calcChain>
</file>

<file path=xl/sharedStrings.xml><?xml version="1.0" encoding="utf-8"?>
<sst xmlns="http://schemas.openxmlformats.org/spreadsheetml/2006/main" count="600" uniqueCount="198">
  <si>
    <t>N п/п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</si>
  <si>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</si>
  <si>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</si>
  <si>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</si>
  <si>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</si>
  <si>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</si>
  <si>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</si>
  <si>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</si>
  <si>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</si>
  <si>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</si>
  <si>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</si>
  <si>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</si>
  <si>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</si>
  <si>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</si>
  <si>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</si>
  <si>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</si>
  <si>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</si>
  <si>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2.2.1.</t>
  </si>
  <si>
    <t>2.2.2.</t>
  </si>
  <si>
    <t>2.3. Иные финансовые инструменты</t>
  </si>
  <si>
    <t>2.3.1.</t>
  </si>
  <si>
    <t>2.3.2.</t>
  </si>
  <si>
    <t>2.4. Дебиторская задолженность по доходам, полученным за счет средств федерального бюджета, всего:</t>
  </si>
  <si>
    <t>2.4.1.</t>
  </si>
  <si>
    <t>2.4.2.</t>
  </si>
  <si>
    <t>2.5. Дебиторская задолженность по доходам от платной и иной приносящей доход деятельности, всего:</t>
  </si>
  <si>
    <t>2.5.1.</t>
  </si>
  <si>
    <t>2.5.2.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</si>
  <si>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</si>
  <si>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</si>
  <si>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</si>
  <si>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</si>
  <si>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</si>
  <si>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</si>
  <si>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</si>
  <si>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</si>
  <si>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</si>
  <si>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</si>
  <si>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</si>
  <si>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</si>
  <si>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</si>
  <si>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</si>
  <si>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</si>
  <si>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</si>
  <si>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</si>
  <si>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</si>
  <si>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</si>
  <si>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</si>
  <si>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</si>
  <si>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</si>
  <si>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</si>
  <si>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</si>
  <si>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</si>
  <si>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</si>
  <si>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</si>
  <si>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</si>
  <si>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</si>
  <si>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</si>
  <si>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</si>
  <si>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</si>
  <si>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</si>
  <si>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</si>
  <si>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</si>
  <si>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</si>
  <si>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</si>
  <si>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</si>
  <si>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</si>
  <si>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</si>
  <si>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</si>
  <si>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</si>
  <si>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</si>
  <si>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</si>
  <si>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</si>
  <si>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</si>
  <si>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</si>
  <si>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</si>
  <si>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</si>
  <si>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</si>
  <si>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</si>
  <si>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</si>
  <si>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</si>
  <si>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</si>
  <si>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Поступления от доходов, всего:</t>
  </si>
  <si>
    <t>в том числе: доходы от собственности</t>
  </si>
  <si>
    <t>1.</t>
  </si>
  <si>
    <t>2.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</si>
  <si>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</si>
  <si>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</si>
  <si>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</si>
  <si>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</si>
  <si>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</si>
  <si>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</si>
  <si>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</si>
  <si>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</si>
  <si>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</si>
  <si>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</si>
  <si>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</si>
  <si>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</si>
  <si>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</si>
  <si>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</si>
  <si>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</si>
  <si>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</si>
  <si>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</si>
  <si>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</si>
  <si>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</si>
  <si>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</si>
  <si>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</si>
  <si>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Арендная плата за пользование недвижимым имуществом</t>
  </si>
  <si>
    <t>Арендная плата за пользование движимым имуществом</t>
  </si>
  <si>
    <t>Работы, услуги по содержанию имущества</t>
  </si>
  <si>
    <t>Работы, услуги по содержанию движимого имущества</t>
  </si>
  <si>
    <t>Работы, услуги по содержанию недвижимого имущества</t>
  </si>
  <si>
    <t>Поступление финансовых активов, всего:</t>
  </si>
  <si>
    <t>Увеличение остатков средств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</si>
  <si>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</si>
  <si>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</si>
  <si>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</t>
  </si>
  <si>
    <t>в том числе 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</si>
  <si>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</si>
  <si>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</si>
  <si>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</si>
  <si>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</si>
  <si>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</si>
  <si>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</si>
  <si>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</si>
  <si>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</si>
  <si>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</si>
  <si>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</si>
  <si>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X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</si>
  <si>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</si>
  <si>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</si>
  <si>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</si>
  <si>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</si>
  <si>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</si>
  <si>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</si>
  <si>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из них гранты</t>
  </si>
  <si>
    <t>Поступления от оказания услуг (выполнения работ) на платной основе и от иной приносящей доход деятельности</t>
  </si>
  <si>
    <t>Выплаты по расходам на закупку товаров, работ, услуг всего:</t>
  </si>
  <si>
    <t>В том числе: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</si>
  <si>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</si>
  <si>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</si>
  <si>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</si>
  <si>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</si>
  <si>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</si>
  <si>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</si>
  <si>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</si>
  <si>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Поступление</t>
  </si>
  <si>
    <t>Выбытие</t>
  </si>
  <si>
    <t>Сумма (руб.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</si>
  <si>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</si>
  <si>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</si>
  <si>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</si>
  <si>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</si>
  <si>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</t>
  </si>
  <si>
    <t>(подразделения) (уполномоченное лицо)</t>
  </si>
  <si>
    <t xml:space="preserve">                      (подпись)</t>
  </si>
  <si>
    <t>(расшифровка подписи)</t>
  </si>
  <si>
    <t>Заместитель руководителя государственного</t>
  </si>
  <si>
    <t>учреждения (подразделения)</t>
  </si>
  <si>
    <t>по финансовым вопросам</t>
  </si>
  <si>
    <t>Главный бухгалтер государственного</t>
  </si>
  <si>
    <t>Исполнитель</t>
  </si>
  <si>
    <t>"__" ________________ 20__ г.</t>
  </si>
  <si>
    <r>
      <rPr>
        <sz val="11"/>
        <color theme="1"/>
        <rFont val="Calibri"/>
        <family val="2"/>
        <charset val="204"/>
        <scheme val="minor"/>
      </rPr>
      <t xml:space="preserve">              ________________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                                 </t>
    </r>
  </si>
  <si>
    <t xml:space="preserve">              ________________</t>
  </si>
  <si>
    <t xml:space="preserve">       ________________</t>
  </si>
  <si>
    <t>Сумма, руб.</t>
  </si>
  <si>
    <t>руб.</t>
  </si>
  <si>
    <t>Прочие работы, услуги</t>
  </si>
  <si>
    <t>Прочие расходы</t>
  </si>
  <si>
    <t>Х</t>
  </si>
  <si>
    <t xml:space="preserve">       С.В. Кезачева</t>
  </si>
  <si>
    <t>В.А. Беликова</t>
  </si>
  <si>
    <t>1.Гранты</t>
  </si>
  <si>
    <t>5.1</t>
  </si>
  <si>
    <t>субсидии на финансовое обеспечение выполнения государственного (муниципального) задания из федерального бюджета, бюджета субьекта РФ (месного бюджета)</t>
  </si>
  <si>
    <t>субсидии на финансовое обеспечение выполнения государственного  задания из бюджета Федерального фонда обязательного медицинского страхования</t>
  </si>
  <si>
    <t xml:space="preserve">V. Сведения о средствах, поступающих во временное распоряжение учреждения (подразделения)
на ____ год
</t>
  </si>
  <si>
    <t>VI. Справочная информация</t>
  </si>
  <si>
    <t>Тел. 838475 2-31-22</t>
  </si>
  <si>
    <t xml:space="preserve">
III. Показатели по поступлениям и выплатам Учреждения (подразделения)
на 2019 год
</t>
  </si>
  <si>
    <t xml:space="preserve">
III. Показатели по поступлениям и выплатам Учреждения (подразделения)
на 2020 год
</t>
  </si>
  <si>
    <t>Услуги по страхованию имущества, гражданской ответственности</t>
  </si>
  <si>
    <t>Горюче-смазочные материалы</t>
  </si>
  <si>
    <t>Мягкий инвентарь</t>
  </si>
  <si>
    <t xml:space="preserve">Увеличение стоимости неисключительных прав на результаты интеллектуальной деятельности с определенным сроком 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</si>
  <si>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</si>
  <si>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рузультаты интеллектуальной деятельности с неопределенным сроком полезного мспользования</t>
  </si>
  <si>
    <t xml:space="preserve">
III. Показатели по поступлениям и выплатам Учреждения (подразделения)
на 2021 год
</t>
  </si>
  <si>
    <t>на 2019 г. очередной финансовый год</t>
  </si>
  <si>
    <t>на 2020 г. 1-ый год планового периода</t>
  </si>
  <si>
    <t>на 2021г. 2-ой год планового периода</t>
  </si>
  <si>
    <t>на 2019г. очередной финансовый год</t>
  </si>
  <si>
    <t>на 2021 г. 2-ой год планового периода</t>
  </si>
  <si>
    <t xml:space="preserve">            II. Показатели финансового состояния учреждения
                  (подразделения) на 29.12.2018 г.
</t>
  </si>
  <si>
    <t>Пособие за 3 дня б/л.</t>
  </si>
  <si>
    <t>3.</t>
  </si>
  <si>
    <t xml:space="preserve">IV. Показатели выплат по расходам на закупку товаров, работ, услуг учреждения (подразделения)
на 17 июля 2019 г.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</si>
</sst>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 indent="2"/>
    </xf>
    <xf numFmtId="0" fontId="0" fillId="0" borderId="1" xfId="0" applyBorder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vertical="top" wrapText="1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0" fillId="0" borderId="1" xfId="0" applyBorder="1" applyAlignment="1">
      <alignment horizontal="center" vertical="center" wrapText="1"/>
    </xf>
    <xf numFmtId="4" fontId="0" fillId="0" borderId="7" xfId="0" applyNumberForma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wrapText="1"/>
    </xf>
    <xf numFmtId="4" fontId="0" fillId="0" borderId="0" xfId="0" applyNumberFormat="1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49" fontId="0" fillId="0" borderId="1" xfId="0" applyNumberFormat="1" applyBorder="1" applyAlignment="1">
      <alignment horizontal="center" vertical="top" wrapText="1"/>
    </xf>
    <xf numFmtId="4" fontId="0" fillId="0" borderId="1" xfId="0" applyNumberFormat="1" applyFill="1" applyBorder="1" applyAlignment="1">
      <alignment wrapText="1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center" vertical="top" wrapText="1"/>
    </xf>
    <xf numFmtId="4" fontId="0" fillId="2" borderId="0" xfId="0" applyNumberFormat="1" applyFill="1" applyBorder="1" applyAlignment="1">
      <alignment wrapText="1"/>
    </xf>
    <xf numFmtId="4" fontId="0" fillId="0" borderId="0" xfId="0" applyNumberFormat="1" applyBorder="1" applyAlignment="1">
      <alignment vertical="top" wrapText="1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4" fontId="0" fillId="0" borderId="1" xfId="0" applyNumberFormat="1" applyFill="1" applyBorder="1"/>
    <xf numFmtId="0" fontId="0" fillId="0" borderId="1" xfId="0" applyFill="1" applyBorder="1" applyAlignment="1">
      <alignment horizontal="left" vertical="top" wrapText="1" indent="2"/>
    </xf>
    <xf numFmtId="4" fontId="0" fillId="0" borderId="1" xfId="0" applyNumberForma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wrapText="1"/>
    </xf>
    <xf numFmtId="4" fontId="9" fillId="3" borderId="1" xfId="0" applyNumberFormat="1" applyFon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3" borderId="0" xfId="0" applyFill="1"/>
    <xf numFmtId="4" fontId="9" fillId="3" borderId="0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>
      <selection activeCell="A3" sqref="A3"/>
    </sheetView>
  </sheetViews>
  <sheetFormatPr defaultRowHeight="14.4"/>
  <cols>
    <col min="1" max="1" width="4.5546875" customWidth="1"/>
    <col min="2" max="2" width="68.6640625" customWidth="1"/>
    <col min="3" max="3" width="18.88671875" customWidth="1"/>
    <col min="5" max="5" width="12.33203125" bestFit="1" customWidth="1"/>
  </cols>
  <sheetData>
    <row r="1" spans="1:8" ht="15" customHeight="1">
      <c r="A1" s="93" t="s">
        <v>194</v>
      </c>
      <c r="B1" s="93"/>
      <c r="C1" s="93"/>
      <c r="D1" s="1"/>
      <c r="E1" s="1"/>
      <c r="F1" s="1"/>
      <c r="G1" s="1"/>
      <c r="H1" s="1"/>
    </row>
    <row r="2" spans="1:8" ht="22.5" customHeight="1">
      <c r="A2" s="93"/>
      <c r="B2" s="93"/>
      <c r="C2" s="93"/>
      <c r="D2" s="1"/>
      <c r="E2" s="1"/>
      <c r="F2" s="1"/>
      <c r="G2" s="1"/>
      <c r="H2" s="1"/>
    </row>
    <row r="3" spans="1:8" ht="30" customHeight="1">
      <c r="A3" s="77" t="s">
        <v>0</v>
      </c>
      <c r="B3" s="77" t="s">
        <v>1</v>
      </c>
      <c r="C3" s="77" t="s">
        <v>166</v>
      </c>
    </row>
    <row r="4" spans="1:8" ht="14.25" customHeight="1">
      <c r="A4" s="78">
        <v>1</v>
      </c>
      <c r="B4" s="78">
        <v>2</v>
      </c>
      <c r="C4" s="78">
        <v>3</v>
      </c>
    </row>
    <row r="5" spans="1:8" ht="14.25" customHeight="1">
      <c r="A5" s="79"/>
      <c r="B5" s="80" t="s">
        <v>2</v>
      </c>
      <c r="C5" s="81">
        <f>C7+C13</f>
        <v>30732895.469999999</v>
      </c>
    </row>
    <row r="6" spans="1:8" ht="13.5" customHeight="1">
      <c r="A6" s="79"/>
      <c r="B6" s="80" t="s">
        <v>3</v>
      </c>
      <c r="C6" s="81"/>
    </row>
    <row r="7" spans="1:8" ht="29.25" customHeight="1">
      <c r="A7" s="79"/>
      <c r="B7" s="80" t="s">
        <v>4</v>
      </c>
      <c r="C7" s="81">
        <v>6145179.5599999996</v>
      </c>
      <c r="E7" s="59"/>
    </row>
    <row r="8" spans="1:8" ht="16.5" customHeight="1">
      <c r="A8" s="79"/>
      <c r="B8" s="82" t="s">
        <v>5</v>
      </c>
      <c r="C8" s="81"/>
    </row>
    <row r="9" spans="1:8" ht="33.75" customHeight="1">
      <c r="A9" s="79"/>
      <c r="B9" s="80" t="s">
        <v>6</v>
      </c>
      <c r="C9" s="81"/>
    </row>
    <row r="10" spans="1:8" ht="45.75" customHeight="1">
      <c r="A10" s="79"/>
      <c r="B10" s="80" t="s">
        <v>7</v>
      </c>
      <c r="C10" s="81"/>
    </row>
    <row r="11" spans="1:8" ht="33.75" customHeight="1">
      <c r="A11" s="79"/>
      <c r="B11" s="80" t="s">
        <v>8</v>
      </c>
      <c r="C11" s="81"/>
    </row>
    <row r="12" spans="1:8" ht="20.25" customHeight="1">
      <c r="A12" s="79"/>
      <c r="B12" s="80" t="s">
        <v>9</v>
      </c>
      <c r="C12" s="81">
        <v>2796056.06</v>
      </c>
    </row>
    <row r="13" spans="1:8" ht="29.25" customHeight="1">
      <c r="A13" s="79"/>
      <c r="B13" s="80" t="s">
        <v>10</v>
      </c>
      <c r="C13" s="81">
        <v>24587715.91</v>
      </c>
    </row>
    <row r="14" spans="1:8" ht="13.5" customHeight="1">
      <c r="A14" s="79"/>
      <c r="B14" s="82" t="s">
        <v>5</v>
      </c>
      <c r="C14" s="81"/>
    </row>
    <row r="15" spans="1:8" ht="16.5" customHeight="1">
      <c r="A15" s="79"/>
      <c r="B15" s="80" t="s">
        <v>11</v>
      </c>
      <c r="C15" s="81">
        <v>20716455.239999998</v>
      </c>
    </row>
    <row r="16" spans="1:8" ht="16.5" customHeight="1">
      <c r="A16" s="79"/>
      <c r="B16" s="80" t="s">
        <v>12</v>
      </c>
      <c r="C16" s="81">
        <v>2141774.13</v>
      </c>
    </row>
    <row r="17" spans="1:3" ht="16.5" customHeight="1">
      <c r="A17" s="79"/>
      <c r="B17" s="80" t="s">
        <v>13</v>
      </c>
      <c r="C17" s="81">
        <v>22616</v>
      </c>
    </row>
    <row r="18" spans="1:3" ht="16.5" customHeight="1">
      <c r="A18" s="79"/>
      <c r="B18" s="80" t="s">
        <v>3</v>
      </c>
      <c r="C18" s="81"/>
    </row>
    <row r="19" spans="1:3" ht="16.5" customHeight="1">
      <c r="A19" s="79"/>
      <c r="B19" s="80" t="s">
        <v>14</v>
      </c>
      <c r="C19" s="81"/>
    </row>
    <row r="20" spans="1:3" ht="16.5" customHeight="1">
      <c r="A20" s="79"/>
      <c r="B20" s="82" t="s">
        <v>5</v>
      </c>
      <c r="C20" s="81"/>
    </row>
    <row r="21" spans="1:3" ht="16.5" customHeight="1">
      <c r="A21" s="79"/>
      <c r="B21" s="80" t="s">
        <v>15</v>
      </c>
      <c r="C21" s="81"/>
    </row>
    <row r="22" spans="1:3" ht="27.75" customHeight="1">
      <c r="A22" s="79"/>
      <c r="B22" s="80" t="s">
        <v>16</v>
      </c>
      <c r="C22" s="81"/>
    </row>
    <row r="23" spans="1:3" ht="14.25" customHeight="1">
      <c r="A23" s="79"/>
      <c r="B23" s="82" t="s">
        <v>5</v>
      </c>
      <c r="C23" s="81"/>
    </row>
    <row r="24" spans="1:3" ht="14.25" customHeight="1">
      <c r="A24" s="79"/>
      <c r="B24" s="80" t="s">
        <v>17</v>
      </c>
      <c r="C24" s="81"/>
    </row>
    <row r="25" spans="1:3" ht="14.25" customHeight="1">
      <c r="A25" s="79"/>
      <c r="B25" s="80" t="s">
        <v>18</v>
      </c>
      <c r="C25" s="81"/>
    </row>
    <row r="26" spans="1:3" ht="14.25" customHeight="1">
      <c r="A26" s="79"/>
      <c r="B26" s="80" t="s">
        <v>19</v>
      </c>
      <c r="C26" s="81"/>
    </row>
    <row r="27" spans="1:3" ht="14.25" customHeight="1">
      <c r="A27" s="79"/>
      <c r="B27" s="82" t="s">
        <v>5</v>
      </c>
      <c r="C27" s="81"/>
    </row>
    <row r="28" spans="1:3" ht="14.25" customHeight="1">
      <c r="A28" s="79"/>
      <c r="B28" s="80" t="s">
        <v>20</v>
      </c>
      <c r="C28" s="81"/>
    </row>
    <row r="29" spans="1:3" ht="14.25" customHeight="1">
      <c r="A29" s="79"/>
      <c r="B29" s="80" t="s">
        <v>21</v>
      </c>
      <c r="C29" s="81"/>
    </row>
    <row r="30" spans="1:3" ht="29.25" customHeight="1">
      <c r="A30" s="79"/>
      <c r="B30" s="80" t="s">
        <v>22</v>
      </c>
      <c r="C30" s="81"/>
    </row>
    <row r="31" spans="1:3" ht="15" customHeight="1">
      <c r="A31" s="79"/>
      <c r="B31" s="82" t="s">
        <v>5</v>
      </c>
      <c r="C31" s="81"/>
    </row>
    <row r="32" spans="1:3" ht="15" customHeight="1">
      <c r="A32" s="79"/>
      <c r="B32" s="80" t="s">
        <v>23</v>
      </c>
      <c r="C32" s="81"/>
    </row>
    <row r="33" spans="1:3" ht="15" customHeight="1">
      <c r="A33" s="79"/>
      <c r="B33" s="80" t="s">
        <v>24</v>
      </c>
      <c r="C33" s="81"/>
    </row>
    <row r="34" spans="1:3" ht="27" customHeight="1">
      <c r="A34" s="79"/>
      <c r="B34" s="80" t="s">
        <v>25</v>
      </c>
      <c r="C34" s="81">
        <v>22616</v>
      </c>
    </row>
    <row r="35" spans="1:3" ht="16.5" customHeight="1">
      <c r="A35" s="79"/>
      <c r="B35" s="82" t="s">
        <v>5</v>
      </c>
      <c r="C35" s="81"/>
    </row>
    <row r="36" spans="1:3" ht="12.75" customHeight="1">
      <c r="A36" s="79"/>
      <c r="B36" s="80" t="s">
        <v>26</v>
      </c>
      <c r="C36" s="81"/>
    </row>
    <row r="37" spans="1:3" ht="16.5" customHeight="1">
      <c r="A37" s="79"/>
      <c r="B37" s="80" t="s">
        <v>27</v>
      </c>
      <c r="C37" s="81"/>
    </row>
    <row r="38" spans="1:3" ht="30.75" customHeight="1">
      <c r="A38" s="79"/>
      <c r="B38" s="80" t="s">
        <v>28</v>
      </c>
      <c r="C38" s="81"/>
    </row>
    <row r="39" spans="1:3" ht="16.5" customHeight="1">
      <c r="A39" s="79"/>
      <c r="B39" s="82" t="s">
        <v>5</v>
      </c>
      <c r="C39" s="81"/>
    </row>
    <row r="40" spans="1:3" ht="16.5" customHeight="1">
      <c r="A40" s="79"/>
      <c r="B40" s="80" t="s">
        <v>29</v>
      </c>
      <c r="C40" s="81"/>
    </row>
    <row r="41" spans="1:3" ht="16.5" customHeight="1">
      <c r="A41" s="79"/>
      <c r="B41" s="80" t="s">
        <v>30</v>
      </c>
      <c r="C41" s="81"/>
    </row>
    <row r="42" spans="1:3" ht="16.5" customHeight="1">
      <c r="A42" s="79"/>
      <c r="B42" s="80" t="s">
        <v>31</v>
      </c>
      <c r="C42" s="81">
        <v>22616</v>
      </c>
    </row>
    <row r="43" spans="1:3" ht="16.5" customHeight="1">
      <c r="A43" s="79"/>
      <c r="B43" s="80" t="s">
        <v>32</v>
      </c>
      <c r="C43" s="81"/>
    </row>
    <row r="44" spans="1:3" ht="16.5" customHeight="1">
      <c r="A44" s="79"/>
      <c r="B44" s="80" t="s">
        <v>33</v>
      </c>
      <c r="C44" s="81"/>
    </row>
    <row r="45" spans="1:3" ht="16.5" customHeight="1">
      <c r="A45" s="79"/>
      <c r="B45" s="80" t="s">
        <v>34</v>
      </c>
      <c r="C45" s="81"/>
    </row>
    <row r="46" spans="1:3" ht="16.5" customHeight="1">
      <c r="A46" s="79"/>
      <c r="B46" s="80" t="s">
        <v>35</v>
      </c>
      <c r="C46" s="81"/>
    </row>
    <row r="47" spans="1:3" ht="16.5" customHeight="1">
      <c r="A47" s="79"/>
      <c r="B47" s="80" t="s">
        <v>36</v>
      </c>
      <c r="C47" s="81"/>
    </row>
    <row r="48" spans="1:3" ht="16.5" customHeight="1">
      <c r="A48" s="79"/>
      <c r="B48" s="80" t="s">
        <v>37</v>
      </c>
      <c r="C48" s="81"/>
    </row>
    <row r="49" spans="1:3" ht="16.5" customHeight="1">
      <c r="A49" s="79"/>
      <c r="B49" s="80" t="s">
        <v>38</v>
      </c>
      <c r="C49" s="81"/>
    </row>
    <row r="50" spans="1:3" ht="29.25" customHeight="1">
      <c r="A50" s="79"/>
      <c r="B50" s="80" t="s">
        <v>39</v>
      </c>
      <c r="C50" s="81"/>
    </row>
    <row r="51" spans="1:3" ht="13.5" customHeight="1">
      <c r="A51" s="79"/>
      <c r="B51" s="82" t="s">
        <v>5</v>
      </c>
      <c r="C51" s="81"/>
    </row>
    <row r="52" spans="1:3" ht="18" customHeight="1">
      <c r="A52" s="79"/>
      <c r="B52" s="80" t="s">
        <v>40</v>
      </c>
      <c r="C52" s="81"/>
    </row>
    <row r="53" spans="1:3" ht="18" customHeight="1">
      <c r="A53" s="79"/>
      <c r="B53" s="80" t="s">
        <v>41</v>
      </c>
      <c r="C53" s="81"/>
    </row>
    <row r="54" spans="1:3" ht="18" customHeight="1">
      <c r="A54" s="79"/>
      <c r="B54" s="80" t="s">
        <v>42</v>
      </c>
      <c r="C54" s="81"/>
    </row>
    <row r="55" spans="1:3" ht="18" customHeight="1">
      <c r="A55" s="79"/>
      <c r="B55" s="80" t="s">
        <v>43</v>
      </c>
      <c r="C55" s="81"/>
    </row>
    <row r="56" spans="1:3" ht="18" customHeight="1">
      <c r="A56" s="79"/>
      <c r="B56" s="80" t="s">
        <v>44</v>
      </c>
      <c r="C56" s="81"/>
    </row>
    <row r="57" spans="1:3" ht="18" customHeight="1">
      <c r="A57" s="79"/>
      <c r="B57" s="80" t="s">
        <v>45</v>
      </c>
      <c r="C57" s="81"/>
    </row>
    <row r="58" spans="1:3" ht="18" customHeight="1">
      <c r="A58" s="79"/>
      <c r="B58" s="80" t="s">
        <v>46</v>
      </c>
      <c r="C58" s="81"/>
    </row>
    <row r="59" spans="1:3" ht="18" customHeight="1">
      <c r="A59" s="79"/>
      <c r="B59" s="80" t="s">
        <v>47</v>
      </c>
      <c r="C59" s="81"/>
    </row>
    <row r="60" spans="1:3" ht="18" customHeight="1">
      <c r="A60" s="79"/>
      <c r="B60" s="80" t="s">
        <v>48</v>
      </c>
      <c r="C60" s="81"/>
    </row>
    <row r="61" spans="1:3" ht="20.25" customHeight="1">
      <c r="A61" s="79"/>
      <c r="B61" s="80" t="s">
        <v>49</v>
      </c>
      <c r="C61" s="81"/>
    </row>
    <row r="62" spans="1:3" ht="16.5" customHeight="1">
      <c r="A62" s="79"/>
      <c r="B62" s="80" t="s">
        <v>50</v>
      </c>
      <c r="C62" s="81">
        <f>C70+C73+C71+C74</f>
        <v>1649897.24</v>
      </c>
    </row>
    <row r="63" spans="1:3" ht="16.5" customHeight="1">
      <c r="A63" s="79"/>
      <c r="B63" s="80" t="s">
        <v>3</v>
      </c>
      <c r="C63" s="81"/>
    </row>
    <row r="64" spans="1:3" ht="16.5" customHeight="1">
      <c r="A64" s="79"/>
      <c r="B64" s="80" t="s">
        <v>51</v>
      </c>
      <c r="C64" s="81"/>
    </row>
    <row r="65" spans="1:3" ht="16.5" customHeight="1">
      <c r="A65" s="79"/>
      <c r="B65" s="80" t="s">
        <v>52</v>
      </c>
      <c r="C65" s="81"/>
    </row>
    <row r="66" spans="1:3" ht="17.25" customHeight="1">
      <c r="A66" s="79"/>
      <c r="B66" s="82" t="s">
        <v>5</v>
      </c>
      <c r="C66" s="81"/>
    </row>
    <row r="67" spans="1:3" ht="17.25" customHeight="1">
      <c r="A67" s="79"/>
      <c r="B67" s="80" t="s">
        <v>53</v>
      </c>
      <c r="C67" s="81"/>
    </row>
    <row r="68" spans="1:3" ht="34.5" customHeight="1">
      <c r="A68" s="79"/>
      <c r="B68" s="80" t="s">
        <v>54</v>
      </c>
      <c r="C68" s="81"/>
    </row>
    <row r="69" spans="1:3" ht="17.25" customHeight="1">
      <c r="A69" s="79"/>
      <c r="B69" s="82" t="s">
        <v>5</v>
      </c>
      <c r="C69" s="81"/>
    </row>
    <row r="70" spans="1:3" ht="15.75" customHeight="1">
      <c r="A70" s="79"/>
      <c r="B70" s="80" t="s">
        <v>55</v>
      </c>
      <c r="C70" s="81">
        <v>1476814.7</v>
      </c>
    </row>
    <row r="71" spans="1:3" ht="15.75" customHeight="1">
      <c r="A71" s="79"/>
      <c r="B71" s="80" t="s">
        <v>56</v>
      </c>
      <c r="C71" s="81">
        <v>1878</v>
      </c>
    </row>
    <row r="72" spans="1:3" ht="15.75" customHeight="1">
      <c r="A72" s="79"/>
      <c r="B72" s="80" t="s">
        <v>57</v>
      </c>
      <c r="C72" s="81"/>
    </row>
    <row r="73" spans="1:3" ht="15.75" customHeight="1">
      <c r="A73" s="79"/>
      <c r="B73" s="80" t="s">
        <v>58</v>
      </c>
      <c r="C73" s="81">
        <v>165154.54</v>
      </c>
    </row>
    <row r="74" spans="1:3" ht="15.75" customHeight="1">
      <c r="A74" s="79"/>
      <c r="B74" s="80" t="s">
        <v>59</v>
      </c>
      <c r="C74" s="81">
        <v>6050</v>
      </c>
    </row>
    <row r="75" spans="1:3" ht="15.75" customHeight="1">
      <c r="A75" s="79"/>
      <c r="B75" s="80" t="s">
        <v>60</v>
      </c>
      <c r="C75" s="81"/>
    </row>
    <row r="76" spans="1:3" ht="15.75" customHeight="1">
      <c r="A76" s="79"/>
      <c r="B76" s="80" t="s">
        <v>61</v>
      </c>
      <c r="C76" s="81"/>
    </row>
    <row r="77" spans="1:3" ht="15.75" customHeight="1">
      <c r="A77" s="79"/>
      <c r="B77" s="80" t="s">
        <v>62</v>
      </c>
      <c r="C77" s="81"/>
    </row>
    <row r="78" spans="1:3" ht="15.75" customHeight="1">
      <c r="A78" s="79"/>
      <c r="B78" s="80" t="s">
        <v>63</v>
      </c>
      <c r="C78" s="81"/>
    </row>
    <row r="79" spans="1:3" ht="15.75" customHeight="1">
      <c r="A79" s="79"/>
      <c r="B79" s="80" t="s">
        <v>64</v>
      </c>
      <c r="C79" s="81"/>
    </row>
    <row r="80" spans="1:3" ht="15.75" customHeight="1">
      <c r="A80" s="79"/>
      <c r="B80" s="80" t="s">
        <v>65</v>
      </c>
      <c r="C80" s="81"/>
    </row>
    <row r="81" spans="1:3" ht="15.75" customHeight="1">
      <c r="A81" s="79"/>
      <c r="B81" s="80" t="s">
        <v>66</v>
      </c>
      <c r="C81" s="81"/>
    </row>
    <row r="82" spans="1:3" ht="15.75" customHeight="1">
      <c r="A82" s="79"/>
      <c r="B82" s="80" t="s">
        <v>67</v>
      </c>
      <c r="C82" s="81"/>
    </row>
    <row r="83" spans="1:3" ht="30" customHeight="1">
      <c r="A83" s="79"/>
      <c r="B83" s="80" t="s">
        <v>68</v>
      </c>
      <c r="C83" s="81"/>
    </row>
    <row r="84" spans="1:3" ht="18" customHeight="1">
      <c r="A84" s="79"/>
      <c r="B84" s="82" t="s">
        <v>5</v>
      </c>
      <c r="C84" s="81"/>
    </row>
    <row r="85" spans="1:3" ht="18.75" customHeight="1">
      <c r="A85" s="79"/>
      <c r="B85" s="80" t="s">
        <v>69</v>
      </c>
      <c r="C85" s="81"/>
    </row>
    <row r="86" spans="1:3" ht="18.75" customHeight="1">
      <c r="A86" s="79"/>
      <c r="B86" s="80" t="s">
        <v>70</v>
      </c>
      <c r="C86" s="81"/>
    </row>
    <row r="87" spans="1:3" ht="18.75" customHeight="1">
      <c r="A87" s="79"/>
      <c r="B87" s="80" t="s">
        <v>71</v>
      </c>
      <c r="C87" s="81"/>
    </row>
    <row r="88" spans="1:3" ht="18.75" customHeight="1">
      <c r="A88" s="79"/>
      <c r="B88" s="80" t="s">
        <v>72</v>
      </c>
      <c r="C88" s="81"/>
    </row>
    <row r="89" spans="1:3" ht="18.75" customHeight="1">
      <c r="A89" s="79"/>
      <c r="B89" s="80" t="s">
        <v>73</v>
      </c>
      <c r="C89" s="81"/>
    </row>
    <row r="90" spans="1:3" ht="18.75" customHeight="1">
      <c r="A90" s="79"/>
      <c r="B90" s="80" t="s">
        <v>74</v>
      </c>
      <c r="C90" s="81"/>
    </row>
    <row r="91" spans="1:3" ht="18.75" customHeight="1">
      <c r="A91" s="79"/>
      <c r="B91" s="80" t="s">
        <v>75</v>
      </c>
      <c r="C91" s="81"/>
    </row>
    <row r="92" spans="1:3" ht="18.75" customHeight="1">
      <c r="A92" s="79"/>
      <c r="B92" s="80" t="s">
        <v>76</v>
      </c>
      <c r="C92" s="81"/>
    </row>
    <row r="93" spans="1:3" ht="18.75" customHeight="1">
      <c r="A93" s="79"/>
      <c r="B93" s="80" t="s">
        <v>77</v>
      </c>
      <c r="C93" s="81"/>
    </row>
    <row r="94" spans="1:3" ht="18.75" customHeight="1">
      <c r="A94" s="79"/>
      <c r="B94" s="80" t="s">
        <v>78</v>
      </c>
      <c r="C94" s="81"/>
    </row>
    <row r="95" spans="1:3" ht="18.75" customHeight="1">
      <c r="A95" s="79"/>
      <c r="B95" s="80" t="s">
        <v>79</v>
      </c>
      <c r="C95" s="81"/>
    </row>
    <row r="96" spans="1:3" ht="18.75" customHeight="1">
      <c r="A96" s="79"/>
      <c r="B96" s="80" t="s">
        <v>80</v>
      </c>
      <c r="C96" s="81"/>
    </row>
    <row r="97" spans="1:3" ht="18.75" customHeight="1">
      <c r="A97" s="79"/>
      <c r="B97" s="80" t="s">
        <v>81</v>
      </c>
      <c r="C97" s="81"/>
    </row>
    <row r="98" spans="1:3" ht="24.9" customHeight="1"/>
  </sheetData>
  <mergeCells count="1">
    <mergeCell ref="A1:C2"/>
  </mergeCells>
  <pageMargins left="0.17" right="0.17" top="0.21" bottom="0.26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workbookViewId="0">
      <pane ySplit="7" topLeftCell="A79" activePane="bottomLeft" state="frozen"/>
      <selection pane="bottomLeft" sqref="A1:K86"/>
    </sheetView>
  </sheetViews>
  <sheetFormatPr defaultRowHeight="14.4"/>
  <cols>
    <col min="1" max="1" width="40.5546875" customWidth="1"/>
    <col min="2" max="2" width="7" customWidth="1"/>
    <col min="3" max="3" width="5.88671875" customWidth="1"/>
    <col min="4" max="4" width="12.33203125" customWidth="1"/>
    <col min="5" max="5" width="12.77734375" customWidth="1"/>
    <col min="6" max="6" width="10.77734375" customWidth="1"/>
    <col min="7" max="7" width="13.44140625" customWidth="1"/>
    <col min="8" max="8" width="11.5546875" customWidth="1"/>
    <col min="9" max="9" width="11.33203125" customWidth="1"/>
    <col min="10" max="10" width="13.33203125" customWidth="1"/>
    <col min="11" max="11" width="13.88671875" customWidth="1"/>
    <col min="12" max="12" width="5.33203125" customWidth="1"/>
    <col min="13" max="13" width="30" customWidth="1"/>
    <col min="16" max="16" width="12.88671875" customWidth="1"/>
    <col min="17" max="17" width="14.33203125" customWidth="1"/>
    <col min="18" max="18" width="12.5546875" customWidth="1"/>
    <col min="19" max="19" width="13.44140625" customWidth="1"/>
    <col min="21" max="21" width="12.6640625" customWidth="1"/>
    <col min="22" max="22" width="12.33203125" customWidth="1"/>
    <col min="23" max="23" width="10.44140625" customWidth="1"/>
    <col min="24" max="24" width="10.44140625" style="76" customWidth="1"/>
    <col min="25" max="25" width="29.6640625" customWidth="1"/>
    <col min="27" max="27" width="7.33203125" customWidth="1"/>
    <col min="28" max="28" width="12.44140625" customWidth="1"/>
    <col min="29" max="29" width="14.88671875" customWidth="1"/>
    <col min="30" max="30" width="14.6640625" customWidth="1"/>
    <col min="31" max="31" width="13.109375" customWidth="1"/>
    <col min="32" max="32" width="12.5546875" customWidth="1"/>
    <col min="33" max="33" width="12.6640625" customWidth="1"/>
    <col min="34" max="34" width="12.33203125" customWidth="1"/>
  </cols>
  <sheetData>
    <row r="1" spans="1:35" ht="44.4" customHeight="1"/>
    <row r="2" spans="1:35" ht="67.95" customHeight="1">
      <c r="A2" s="94" t="s">
        <v>180</v>
      </c>
      <c r="B2" s="95"/>
      <c r="C2" s="95"/>
      <c r="D2" s="95"/>
      <c r="E2" s="95"/>
      <c r="F2" s="95"/>
      <c r="G2" s="95"/>
      <c r="H2" s="95"/>
      <c r="I2" s="95"/>
      <c r="K2" s="56" t="s">
        <v>167</v>
      </c>
      <c r="M2" s="94" t="s">
        <v>181</v>
      </c>
      <c r="N2" s="95"/>
      <c r="O2" s="95"/>
      <c r="P2" s="95"/>
      <c r="Q2" s="95"/>
      <c r="R2" s="95"/>
      <c r="S2" s="95"/>
      <c r="T2" s="95"/>
      <c r="U2" s="95"/>
      <c r="W2" s="56" t="s">
        <v>167</v>
      </c>
      <c r="X2" s="67"/>
      <c r="Y2" s="94" t="s">
        <v>188</v>
      </c>
      <c r="Z2" s="95"/>
      <c r="AA2" s="95"/>
      <c r="AB2" s="95"/>
      <c r="AC2" s="95"/>
      <c r="AD2" s="95"/>
      <c r="AE2" s="95"/>
      <c r="AF2" s="95"/>
      <c r="AG2" s="95"/>
      <c r="AI2" s="56" t="s">
        <v>167</v>
      </c>
    </row>
    <row r="3" spans="1:35" ht="15.75" customHeight="1">
      <c r="A3" s="96" t="s">
        <v>1</v>
      </c>
      <c r="B3" s="96" t="s">
        <v>127</v>
      </c>
      <c r="C3" s="96" t="s">
        <v>129</v>
      </c>
      <c r="D3" s="96" t="s">
        <v>130</v>
      </c>
      <c r="E3" s="96"/>
      <c r="F3" s="96"/>
      <c r="G3" s="96"/>
      <c r="H3" s="96"/>
      <c r="I3" s="96"/>
      <c r="J3" s="96"/>
      <c r="K3" s="96"/>
      <c r="M3" s="96" t="s">
        <v>1</v>
      </c>
      <c r="N3" s="96" t="s">
        <v>127</v>
      </c>
      <c r="O3" s="96" t="s">
        <v>129</v>
      </c>
      <c r="P3" s="96" t="s">
        <v>130</v>
      </c>
      <c r="Q3" s="96"/>
      <c r="R3" s="96"/>
      <c r="S3" s="96"/>
      <c r="T3" s="96"/>
      <c r="U3" s="96"/>
      <c r="V3" s="96"/>
      <c r="W3" s="96"/>
      <c r="X3" s="68"/>
      <c r="Y3" s="96" t="s">
        <v>1</v>
      </c>
      <c r="Z3" s="96" t="s">
        <v>127</v>
      </c>
      <c r="AA3" s="96" t="s">
        <v>129</v>
      </c>
      <c r="AB3" s="96" t="s">
        <v>130</v>
      </c>
      <c r="AC3" s="96"/>
      <c r="AD3" s="96"/>
      <c r="AE3" s="96"/>
      <c r="AF3" s="96"/>
      <c r="AG3" s="96"/>
      <c r="AH3" s="96"/>
      <c r="AI3" s="96"/>
    </row>
    <row r="4" spans="1:35" ht="15" customHeight="1">
      <c r="A4" s="96"/>
      <c r="B4" s="96"/>
      <c r="C4" s="96"/>
      <c r="D4" s="96" t="s">
        <v>131</v>
      </c>
      <c r="E4" s="96" t="s">
        <v>5</v>
      </c>
      <c r="F4" s="96"/>
      <c r="G4" s="96"/>
      <c r="H4" s="96"/>
      <c r="I4" s="96"/>
      <c r="J4" s="96"/>
      <c r="K4" s="96"/>
      <c r="M4" s="96"/>
      <c r="N4" s="96"/>
      <c r="O4" s="96"/>
      <c r="P4" s="96" t="s">
        <v>131</v>
      </c>
      <c r="Q4" s="96" t="s">
        <v>5</v>
      </c>
      <c r="R4" s="96"/>
      <c r="S4" s="96"/>
      <c r="T4" s="96"/>
      <c r="U4" s="96"/>
      <c r="V4" s="96"/>
      <c r="W4" s="96"/>
      <c r="X4" s="68"/>
      <c r="Y4" s="96"/>
      <c r="Z4" s="96"/>
      <c r="AA4" s="96"/>
      <c r="AB4" s="96" t="s">
        <v>131</v>
      </c>
      <c r="AC4" s="96" t="s">
        <v>5</v>
      </c>
      <c r="AD4" s="96"/>
      <c r="AE4" s="96"/>
      <c r="AF4" s="96"/>
      <c r="AG4" s="96"/>
      <c r="AH4" s="96"/>
      <c r="AI4" s="96"/>
    </row>
    <row r="5" spans="1:35" ht="108" customHeight="1">
      <c r="A5" s="96"/>
      <c r="B5" s="96"/>
      <c r="C5" s="96"/>
      <c r="D5" s="96"/>
      <c r="E5" s="96" t="s">
        <v>175</v>
      </c>
      <c r="F5" s="96" t="s">
        <v>176</v>
      </c>
      <c r="G5" s="96" t="s">
        <v>132</v>
      </c>
      <c r="H5" s="96" t="s">
        <v>133</v>
      </c>
      <c r="I5" s="96" t="s">
        <v>134</v>
      </c>
      <c r="J5" s="96" t="s">
        <v>136</v>
      </c>
      <c r="K5" s="96"/>
      <c r="M5" s="96"/>
      <c r="N5" s="96"/>
      <c r="O5" s="96"/>
      <c r="P5" s="96"/>
      <c r="Q5" s="96" t="s">
        <v>175</v>
      </c>
      <c r="R5" s="96" t="s">
        <v>176</v>
      </c>
      <c r="S5" s="96" t="s">
        <v>132</v>
      </c>
      <c r="T5" s="96" t="s">
        <v>133</v>
      </c>
      <c r="U5" s="96" t="s">
        <v>134</v>
      </c>
      <c r="V5" s="96" t="s">
        <v>136</v>
      </c>
      <c r="W5" s="96"/>
      <c r="X5" s="68"/>
      <c r="Y5" s="96"/>
      <c r="Z5" s="96"/>
      <c r="AA5" s="96"/>
      <c r="AB5" s="96"/>
      <c r="AC5" s="96" t="s">
        <v>175</v>
      </c>
      <c r="AD5" s="96" t="s">
        <v>176</v>
      </c>
      <c r="AE5" s="96" t="s">
        <v>132</v>
      </c>
      <c r="AF5" s="96" t="s">
        <v>133</v>
      </c>
      <c r="AG5" s="96" t="s">
        <v>134</v>
      </c>
      <c r="AH5" s="96" t="s">
        <v>136</v>
      </c>
      <c r="AI5" s="96"/>
    </row>
    <row r="6" spans="1:35" ht="40.200000000000003" customHeight="1">
      <c r="A6" s="96"/>
      <c r="B6" s="96"/>
      <c r="C6" s="96"/>
      <c r="D6" s="96"/>
      <c r="E6" s="96"/>
      <c r="F6" s="96"/>
      <c r="G6" s="96"/>
      <c r="H6" s="96"/>
      <c r="I6" s="96"/>
      <c r="J6" s="55" t="s">
        <v>131</v>
      </c>
      <c r="K6" s="55" t="s">
        <v>135</v>
      </c>
      <c r="M6" s="96"/>
      <c r="N6" s="96"/>
      <c r="O6" s="96"/>
      <c r="P6" s="96"/>
      <c r="Q6" s="96"/>
      <c r="R6" s="96"/>
      <c r="S6" s="96"/>
      <c r="T6" s="96"/>
      <c r="U6" s="96"/>
      <c r="V6" s="92" t="s">
        <v>131</v>
      </c>
      <c r="W6" s="92" t="s">
        <v>135</v>
      </c>
      <c r="X6" s="68"/>
      <c r="Y6" s="96"/>
      <c r="Z6" s="96"/>
      <c r="AA6" s="96"/>
      <c r="AB6" s="96"/>
      <c r="AC6" s="96"/>
      <c r="AD6" s="96"/>
      <c r="AE6" s="96"/>
      <c r="AF6" s="96"/>
      <c r="AG6" s="96"/>
      <c r="AH6" s="92" t="s">
        <v>131</v>
      </c>
      <c r="AI6" s="92" t="s">
        <v>135</v>
      </c>
    </row>
    <row r="7" spans="1:35">
      <c r="A7" s="3">
        <v>1</v>
      </c>
      <c r="B7" s="3">
        <v>2</v>
      </c>
      <c r="C7" s="3">
        <v>3</v>
      </c>
      <c r="D7" s="3">
        <v>4</v>
      </c>
      <c r="E7" s="3">
        <v>5</v>
      </c>
      <c r="F7" s="65" t="s">
        <v>174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M7" s="3">
        <v>1</v>
      </c>
      <c r="N7" s="3">
        <v>2</v>
      </c>
      <c r="O7" s="3">
        <v>3</v>
      </c>
      <c r="P7" s="3">
        <v>4</v>
      </c>
      <c r="Q7" s="3">
        <v>5</v>
      </c>
      <c r="R7" s="65" t="s">
        <v>174</v>
      </c>
      <c r="S7" s="3">
        <v>6</v>
      </c>
      <c r="T7" s="3">
        <v>7</v>
      </c>
      <c r="U7" s="3">
        <v>8</v>
      </c>
      <c r="V7" s="3">
        <v>9</v>
      </c>
      <c r="W7" s="3">
        <v>10</v>
      </c>
      <c r="X7" s="69"/>
      <c r="Y7" s="3">
        <v>1</v>
      </c>
      <c r="Z7" s="3">
        <v>2</v>
      </c>
      <c r="AA7" s="3">
        <v>3</v>
      </c>
      <c r="AB7" s="3">
        <v>4</v>
      </c>
      <c r="AC7" s="3">
        <v>5</v>
      </c>
      <c r="AD7" s="65" t="s">
        <v>174</v>
      </c>
      <c r="AE7" s="3">
        <v>6</v>
      </c>
      <c r="AF7" s="3">
        <v>7</v>
      </c>
      <c r="AG7" s="3">
        <v>8</v>
      </c>
      <c r="AH7" s="3">
        <v>9</v>
      </c>
      <c r="AI7" s="3">
        <v>10</v>
      </c>
    </row>
    <row r="8" spans="1:35" ht="15" customHeight="1">
      <c r="A8" s="4" t="s">
        <v>82</v>
      </c>
      <c r="B8" s="5">
        <v>100</v>
      </c>
      <c r="C8" s="5" t="s">
        <v>128</v>
      </c>
      <c r="D8" s="84">
        <f>E8+G8+J8</f>
        <v>43787847.109999999</v>
      </c>
      <c r="E8" s="84">
        <f>E13</f>
        <v>33369000</v>
      </c>
      <c r="F8" s="84">
        <f>F13</f>
        <v>0</v>
      </c>
      <c r="G8" s="84">
        <f>G19</f>
        <v>1918847.1099999999</v>
      </c>
      <c r="H8" s="53">
        <v>0</v>
      </c>
      <c r="I8" s="53">
        <v>0</v>
      </c>
      <c r="J8" s="53">
        <f>J13</f>
        <v>8499999.9999999981</v>
      </c>
      <c r="K8" s="53">
        <v>0</v>
      </c>
      <c r="M8" s="4" t="s">
        <v>82</v>
      </c>
      <c r="N8" s="5">
        <v>100</v>
      </c>
      <c r="O8" s="5" t="s">
        <v>128</v>
      </c>
      <c r="P8" s="84">
        <f>Q8+S8+V8</f>
        <v>42695040</v>
      </c>
      <c r="Q8" s="84">
        <f>Q13</f>
        <v>33369000</v>
      </c>
      <c r="R8" s="84">
        <f>R13</f>
        <v>0</v>
      </c>
      <c r="S8" s="84">
        <f>S19</f>
        <v>826040</v>
      </c>
      <c r="T8" s="53">
        <v>0</v>
      </c>
      <c r="U8" s="53">
        <v>0</v>
      </c>
      <c r="V8" s="53">
        <f>V13</f>
        <v>8500000</v>
      </c>
      <c r="W8" s="53">
        <v>0</v>
      </c>
      <c r="X8" s="70"/>
      <c r="Y8" s="4" t="s">
        <v>82</v>
      </c>
      <c r="Z8" s="5">
        <v>100</v>
      </c>
      <c r="AA8" s="5" t="s">
        <v>128</v>
      </c>
      <c r="AB8" s="84">
        <f>AC8+AE8+AH8</f>
        <v>42695040</v>
      </c>
      <c r="AC8" s="84">
        <f>AC13</f>
        <v>33369000</v>
      </c>
      <c r="AD8" s="84">
        <f>AD13</f>
        <v>0</v>
      </c>
      <c r="AE8" s="84">
        <f>AE19</f>
        <v>826040</v>
      </c>
      <c r="AF8" s="53">
        <v>0</v>
      </c>
      <c r="AG8" s="53">
        <v>0</v>
      </c>
      <c r="AH8" s="53">
        <f>AH13</f>
        <v>8500000</v>
      </c>
      <c r="AI8" s="53">
        <v>0</v>
      </c>
    </row>
    <row r="9" spans="1:35" ht="15.75" customHeight="1">
      <c r="A9" s="4" t="s">
        <v>83</v>
      </c>
      <c r="B9" s="5">
        <v>110</v>
      </c>
      <c r="C9" s="6"/>
      <c r="D9" s="14">
        <v>0</v>
      </c>
      <c r="E9" s="17" t="s">
        <v>128</v>
      </c>
      <c r="F9" s="17"/>
      <c r="G9" s="17" t="s">
        <v>128</v>
      </c>
      <c r="H9" s="17" t="s">
        <v>128</v>
      </c>
      <c r="I9" s="17" t="s">
        <v>128</v>
      </c>
      <c r="J9" s="14">
        <v>0</v>
      </c>
      <c r="K9" s="17" t="s">
        <v>128</v>
      </c>
      <c r="M9" s="4" t="s">
        <v>83</v>
      </c>
      <c r="N9" s="5">
        <v>110</v>
      </c>
      <c r="O9" s="6"/>
      <c r="P9" s="14">
        <v>0</v>
      </c>
      <c r="Q9" s="17" t="s">
        <v>128</v>
      </c>
      <c r="R9" s="17"/>
      <c r="S9" s="17" t="s">
        <v>128</v>
      </c>
      <c r="T9" s="17" t="s">
        <v>128</v>
      </c>
      <c r="U9" s="17" t="s">
        <v>128</v>
      </c>
      <c r="V9" s="14">
        <v>0</v>
      </c>
      <c r="W9" s="17" t="s">
        <v>128</v>
      </c>
      <c r="X9" s="71"/>
      <c r="Y9" s="4" t="s">
        <v>83</v>
      </c>
      <c r="Z9" s="5">
        <v>110</v>
      </c>
      <c r="AA9" s="6"/>
      <c r="AB9" s="14">
        <v>0</v>
      </c>
      <c r="AC9" s="17" t="s">
        <v>128</v>
      </c>
      <c r="AD9" s="17"/>
      <c r="AE9" s="17" t="s">
        <v>128</v>
      </c>
      <c r="AF9" s="17" t="s">
        <v>128</v>
      </c>
      <c r="AG9" s="17" t="s">
        <v>128</v>
      </c>
      <c r="AH9" s="14">
        <v>0</v>
      </c>
      <c r="AI9" s="17" t="s">
        <v>128</v>
      </c>
    </row>
    <row r="10" spans="1:35" ht="12" customHeight="1">
      <c r="A10" s="7" t="s">
        <v>3</v>
      </c>
      <c r="B10" s="5" t="s">
        <v>128</v>
      </c>
      <c r="C10" s="6"/>
      <c r="D10" s="14"/>
      <c r="E10" s="14"/>
      <c r="F10" s="14"/>
      <c r="G10" s="14"/>
      <c r="H10" s="14"/>
      <c r="I10" s="14"/>
      <c r="J10" s="14"/>
      <c r="K10" s="14"/>
      <c r="M10" s="7" t="s">
        <v>3</v>
      </c>
      <c r="N10" s="5" t="s">
        <v>128</v>
      </c>
      <c r="O10" s="6"/>
      <c r="P10" s="14"/>
      <c r="Q10" s="14"/>
      <c r="R10" s="14"/>
      <c r="S10" s="14"/>
      <c r="T10" s="14"/>
      <c r="U10" s="14"/>
      <c r="V10" s="14"/>
      <c r="W10" s="14"/>
      <c r="X10" s="72"/>
      <c r="Y10" s="7" t="s">
        <v>3</v>
      </c>
      <c r="Z10" s="5" t="s">
        <v>128</v>
      </c>
      <c r="AA10" s="6"/>
      <c r="AB10" s="14"/>
      <c r="AC10" s="14"/>
      <c r="AD10" s="14"/>
      <c r="AE10" s="14"/>
      <c r="AF10" s="14"/>
      <c r="AG10" s="14"/>
      <c r="AH10" s="14"/>
      <c r="AI10" s="14"/>
    </row>
    <row r="11" spans="1:35">
      <c r="A11" s="4" t="s">
        <v>84</v>
      </c>
      <c r="B11" s="5">
        <v>111</v>
      </c>
      <c r="C11" s="6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M11" s="4" t="s">
        <v>84</v>
      </c>
      <c r="N11" s="5">
        <v>111</v>
      </c>
      <c r="O11" s="6"/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72"/>
      <c r="Y11" s="4" t="s">
        <v>84</v>
      </c>
      <c r="Z11" s="5">
        <v>111</v>
      </c>
      <c r="AA11" s="6"/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</row>
    <row r="12" spans="1:35">
      <c r="A12" s="4" t="s">
        <v>85</v>
      </c>
      <c r="B12" s="5">
        <v>112</v>
      </c>
      <c r="C12" s="6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M12" s="4" t="s">
        <v>85</v>
      </c>
      <c r="N12" s="5">
        <v>112</v>
      </c>
      <c r="O12" s="6"/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72"/>
      <c r="Y12" s="4" t="s">
        <v>85</v>
      </c>
      <c r="Z12" s="5">
        <v>112</v>
      </c>
      <c r="AA12" s="6"/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</row>
    <row r="13" spans="1:35" ht="18.75" customHeight="1">
      <c r="A13" s="4" t="s">
        <v>86</v>
      </c>
      <c r="B13" s="5">
        <v>120</v>
      </c>
      <c r="C13" s="6">
        <v>130</v>
      </c>
      <c r="D13" s="14">
        <f>E13+J13</f>
        <v>41869000</v>
      </c>
      <c r="E13" s="54">
        <f>E25</f>
        <v>33369000</v>
      </c>
      <c r="F13" s="54">
        <v>0</v>
      </c>
      <c r="G13" s="17" t="s">
        <v>128</v>
      </c>
      <c r="H13" s="17" t="s">
        <v>128</v>
      </c>
      <c r="I13" s="14">
        <v>0</v>
      </c>
      <c r="J13" s="14">
        <f>J15+J25</f>
        <v>8499999.9999999981</v>
      </c>
      <c r="K13" s="14">
        <v>0</v>
      </c>
      <c r="M13" s="4" t="s">
        <v>86</v>
      </c>
      <c r="N13" s="5">
        <v>120</v>
      </c>
      <c r="O13" s="6">
        <v>130</v>
      </c>
      <c r="P13" s="14">
        <f>Q13+V13</f>
        <v>41869000</v>
      </c>
      <c r="Q13" s="54">
        <f>Q25</f>
        <v>33369000</v>
      </c>
      <c r="R13" s="54">
        <v>0</v>
      </c>
      <c r="S13" s="17" t="s">
        <v>128</v>
      </c>
      <c r="T13" s="17" t="s">
        <v>128</v>
      </c>
      <c r="U13" s="14">
        <v>0</v>
      </c>
      <c r="V13" s="14">
        <f>V15+V25</f>
        <v>8500000</v>
      </c>
      <c r="W13" s="14">
        <v>0</v>
      </c>
      <c r="X13" s="72"/>
      <c r="Y13" s="4" t="s">
        <v>86</v>
      </c>
      <c r="Z13" s="5">
        <v>120</v>
      </c>
      <c r="AA13" s="6">
        <v>130</v>
      </c>
      <c r="AB13" s="14">
        <f>AC13+AH13</f>
        <v>41869000</v>
      </c>
      <c r="AC13" s="54">
        <f>AC25</f>
        <v>33369000</v>
      </c>
      <c r="AD13" s="54">
        <v>0</v>
      </c>
      <c r="AE13" s="17" t="s">
        <v>128</v>
      </c>
      <c r="AF13" s="17" t="s">
        <v>128</v>
      </c>
      <c r="AG13" s="14">
        <v>0</v>
      </c>
      <c r="AH13" s="14">
        <f>AH15+AH25</f>
        <v>8500000</v>
      </c>
      <c r="AI13" s="14">
        <v>0</v>
      </c>
    </row>
    <row r="14" spans="1:35" ht="18" customHeight="1">
      <c r="A14" s="7" t="s">
        <v>5</v>
      </c>
      <c r="B14" s="5" t="s">
        <v>128</v>
      </c>
      <c r="C14" s="6"/>
      <c r="D14" s="14"/>
      <c r="E14" s="14"/>
      <c r="F14" s="14"/>
      <c r="G14" s="14"/>
      <c r="H14" s="14"/>
      <c r="I14" s="14"/>
      <c r="J14" s="14"/>
      <c r="K14" s="14"/>
      <c r="M14" s="7" t="s">
        <v>5</v>
      </c>
      <c r="N14" s="5" t="s">
        <v>128</v>
      </c>
      <c r="O14" s="6"/>
      <c r="P14" s="14"/>
      <c r="Q14" s="14"/>
      <c r="R14" s="14"/>
      <c r="S14" s="14"/>
      <c r="T14" s="14"/>
      <c r="U14" s="14"/>
      <c r="V14" s="14"/>
      <c r="W14" s="14"/>
      <c r="X14" s="72"/>
      <c r="Y14" s="7" t="s">
        <v>5</v>
      </c>
      <c r="Z14" s="5" t="s">
        <v>128</v>
      </c>
      <c r="AA14" s="6"/>
      <c r="AB14" s="14"/>
      <c r="AC14" s="14"/>
      <c r="AD14" s="14"/>
      <c r="AE14" s="14"/>
      <c r="AF14" s="14"/>
      <c r="AG14" s="14"/>
      <c r="AH14" s="14"/>
      <c r="AI14" s="14"/>
    </row>
    <row r="15" spans="1:35">
      <c r="A15" s="4" t="s">
        <v>173</v>
      </c>
      <c r="B15" s="5">
        <v>121</v>
      </c>
      <c r="C15" s="6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88">
        <v>0</v>
      </c>
      <c r="K15" s="14">
        <v>0</v>
      </c>
      <c r="M15" s="4" t="s">
        <v>173</v>
      </c>
      <c r="N15" s="5">
        <v>121</v>
      </c>
      <c r="O15" s="6"/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88">
        <v>0</v>
      </c>
      <c r="W15" s="14">
        <v>0</v>
      </c>
      <c r="X15" s="72"/>
      <c r="Y15" s="4" t="s">
        <v>173</v>
      </c>
      <c r="Z15" s="5">
        <v>121</v>
      </c>
      <c r="AA15" s="6"/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88">
        <v>0</v>
      </c>
      <c r="AI15" s="14">
        <v>0</v>
      </c>
    </row>
    <row r="16" spans="1:35">
      <c r="A16" s="4" t="s">
        <v>85</v>
      </c>
      <c r="B16" s="5">
        <v>122</v>
      </c>
      <c r="C16" s="6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M16" s="4" t="s">
        <v>85</v>
      </c>
      <c r="N16" s="5">
        <v>122</v>
      </c>
      <c r="O16" s="6"/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72"/>
      <c r="Y16" s="4" t="s">
        <v>85</v>
      </c>
      <c r="Z16" s="5">
        <v>122</v>
      </c>
      <c r="AA16" s="6"/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</row>
    <row r="17" spans="1:35" ht="26.4" customHeight="1">
      <c r="A17" s="4" t="s">
        <v>87</v>
      </c>
      <c r="B17" s="5">
        <v>130</v>
      </c>
      <c r="C17" s="6"/>
      <c r="D17" s="14"/>
      <c r="E17" s="17" t="s">
        <v>128</v>
      </c>
      <c r="F17" s="17"/>
      <c r="G17" s="17" t="s">
        <v>128</v>
      </c>
      <c r="H17" s="17" t="s">
        <v>128</v>
      </c>
      <c r="I17" s="17" t="s">
        <v>128</v>
      </c>
      <c r="J17" s="14"/>
      <c r="K17" s="17" t="s">
        <v>128</v>
      </c>
      <c r="M17" s="4" t="s">
        <v>87</v>
      </c>
      <c r="N17" s="5">
        <v>130</v>
      </c>
      <c r="O17" s="6"/>
      <c r="P17" s="14"/>
      <c r="Q17" s="17" t="s">
        <v>128</v>
      </c>
      <c r="R17" s="17"/>
      <c r="S17" s="17" t="s">
        <v>128</v>
      </c>
      <c r="T17" s="17" t="s">
        <v>128</v>
      </c>
      <c r="U17" s="17" t="s">
        <v>128</v>
      </c>
      <c r="V17" s="14"/>
      <c r="W17" s="17" t="s">
        <v>128</v>
      </c>
      <c r="X17" s="71"/>
      <c r="Y17" s="4" t="s">
        <v>87</v>
      </c>
      <c r="Z17" s="5">
        <v>130</v>
      </c>
      <c r="AA17" s="6"/>
      <c r="AB17" s="14"/>
      <c r="AC17" s="17" t="s">
        <v>128</v>
      </c>
      <c r="AD17" s="17"/>
      <c r="AE17" s="17" t="s">
        <v>128</v>
      </c>
      <c r="AF17" s="17" t="s">
        <v>128</v>
      </c>
      <c r="AG17" s="17" t="s">
        <v>128</v>
      </c>
      <c r="AH17" s="14"/>
      <c r="AI17" s="17" t="s">
        <v>128</v>
      </c>
    </row>
    <row r="18" spans="1:35" ht="59.25" customHeight="1">
      <c r="A18" s="4" t="s">
        <v>88</v>
      </c>
      <c r="B18" s="3">
        <v>140</v>
      </c>
      <c r="C18" s="4"/>
      <c r="D18" s="15"/>
      <c r="E18" s="18" t="s">
        <v>128</v>
      </c>
      <c r="F18" s="18"/>
      <c r="G18" s="18" t="s">
        <v>128</v>
      </c>
      <c r="H18" s="18" t="s">
        <v>128</v>
      </c>
      <c r="I18" s="18" t="s">
        <v>128</v>
      </c>
      <c r="J18" s="15"/>
      <c r="K18" s="18" t="s">
        <v>128</v>
      </c>
      <c r="M18" s="4" t="s">
        <v>88</v>
      </c>
      <c r="N18" s="3">
        <v>140</v>
      </c>
      <c r="O18" s="4"/>
      <c r="P18" s="15"/>
      <c r="Q18" s="18" t="s">
        <v>128</v>
      </c>
      <c r="R18" s="18"/>
      <c r="S18" s="18" t="s">
        <v>128</v>
      </c>
      <c r="T18" s="18" t="s">
        <v>128</v>
      </c>
      <c r="U18" s="18" t="s">
        <v>128</v>
      </c>
      <c r="V18" s="15"/>
      <c r="W18" s="18" t="s">
        <v>128</v>
      </c>
      <c r="X18" s="73"/>
      <c r="Y18" s="4" t="s">
        <v>88</v>
      </c>
      <c r="Z18" s="3">
        <v>140</v>
      </c>
      <c r="AA18" s="4"/>
      <c r="AB18" s="15"/>
      <c r="AC18" s="18" t="s">
        <v>128</v>
      </c>
      <c r="AD18" s="18"/>
      <c r="AE18" s="18" t="s">
        <v>128</v>
      </c>
      <c r="AF18" s="18" t="s">
        <v>128</v>
      </c>
      <c r="AG18" s="18" t="s">
        <v>128</v>
      </c>
      <c r="AH18" s="15"/>
      <c r="AI18" s="18" t="s">
        <v>128</v>
      </c>
    </row>
    <row r="19" spans="1:35" ht="27.6" customHeight="1">
      <c r="A19" s="4" t="s">
        <v>89</v>
      </c>
      <c r="B19" s="5">
        <v>150</v>
      </c>
      <c r="C19" s="6">
        <v>180</v>
      </c>
      <c r="D19" s="53">
        <f>G19</f>
        <v>1918847.1099999999</v>
      </c>
      <c r="E19" s="17" t="s">
        <v>128</v>
      </c>
      <c r="F19" s="53" t="str">
        <f>I19</f>
        <v>X</v>
      </c>
      <c r="G19" s="53">
        <f>G25</f>
        <v>1918847.1099999999</v>
      </c>
      <c r="H19" s="14"/>
      <c r="I19" s="17" t="s">
        <v>128</v>
      </c>
      <c r="J19" s="17" t="s">
        <v>128</v>
      </c>
      <c r="K19" s="17" t="s">
        <v>128</v>
      </c>
      <c r="M19" s="4" t="s">
        <v>89</v>
      </c>
      <c r="N19" s="5">
        <v>150</v>
      </c>
      <c r="O19" s="6">
        <v>180</v>
      </c>
      <c r="P19" s="53">
        <f>S19</f>
        <v>826040</v>
      </c>
      <c r="Q19" s="17" t="s">
        <v>128</v>
      </c>
      <c r="R19" s="53" t="str">
        <f>U19</f>
        <v>X</v>
      </c>
      <c r="S19" s="53">
        <f>S25</f>
        <v>826040</v>
      </c>
      <c r="T19" s="14"/>
      <c r="U19" s="17" t="s">
        <v>128</v>
      </c>
      <c r="V19" s="17" t="s">
        <v>128</v>
      </c>
      <c r="W19" s="17" t="s">
        <v>128</v>
      </c>
      <c r="X19" s="71"/>
      <c r="Y19" s="4" t="s">
        <v>89</v>
      </c>
      <c r="Z19" s="5">
        <v>150</v>
      </c>
      <c r="AA19" s="6">
        <v>180</v>
      </c>
      <c r="AB19" s="53">
        <f>AE19</f>
        <v>826040</v>
      </c>
      <c r="AC19" s="17" t="s">
        <v>128</v>
      </c>
      <c r="AD19" s="53" t="str">
        <f>AG19</f>
        <v>X</v>
      </c>
      <c r="AE19" s="53">
        <f>AE25</f>
        <v>826040</v>
      </c>
      <c r="AF19" s="14"/>
      <c r="AG19" s="17" t="s">
        <v>128</v>
      </c>
      <c r="AH19" s="17" t="s">
        <v>128</v>
      </c>
      <c r="AI19" s="17" t="s">
        <v>128</v>
      </c>
    </row>
    <row r="20" spans="1:35" ht="18" customHeight="1">
      <c r="A20" s="4" t="s">
        <v>90</v>
      </c>
      <c r="B20" s="5">
        <v>160</v>
      </c>
      <c r="C20" s="6"/>
      <c r="D20" s="14"/>
      <c r="E20" s="17" t="s">
        <v>128</v>
      </c>
      <c r="F20" s="17"/>
      <c r="G20" s="17" t="s">
        <v>128</v>
      </c>
      <c r="H20" s="17" t="s">
        <v>128</v>
      </c>
      <c r="I20" s="17" t="s">
        <v>128</v>
      </c>
      <c r="J20" s="14"/>
      <c r="K20" s="14"/>
      <c r="M20" s="4" t="s">
        <v>90</v>
      </c>
      <c r="N20" s="5">
        <v>160</v>
      </c>
      <c r="O20" s="6"/>
      <c r="P20" s="14"/>
      <c r="Q20" s="17" t="s">
        <v>128</v>
      </c>
      <c r="R20" s="17"/>
      <c r="S20" s="17" t="s">
        <v>128</v>
      </c>
      <c r="T20" s="17" t="s">
        <v>128</v>
      </c>
      <c r="U20" s="17" t="s">
        <v>128</v>
      </c>
      <c r="V20" s="14"/>
      <c r="W20" s="14"/>
      <c r="X20" s="72"/>
      <c r="Y20" s="4" t="s">
        <v>90</v>
      </c>
      <c r="Z20" s="5">
        <v>160</v>
      </c>
      <c r="AA20" s="6"/>
      <c r="AB20" s="14"/>
      <c r="AC20" s="17" t="s">
        <v>128</v>
      </c>
      <c r="AD20" s="17"/>
      <c r="AE20" s="17" t="s">
        <v>128</v>
      </c>
      <c r="AF20" s="17" t="s">
        <v>128</v>
      </c>
      <c r="AG20" s="17" t="s">
        <v>128</v>
      </c>
      <c r="AH20" s="14"/>
      <c r="AI20" s="14"/>
    </row>
    <row r="21" spans="1:35" ht="18" customHeight="1">
      <c r="A21" s="4" t="s">
        <v>91</v>
      </c>
      <c r="B21" s="5">
        <v>180</v>
      </c>
      <c r="C21" s="5" t="s">
        <v>128</v>
      </c>
      <c r="D21" s="14"/>
      <c r="E21" s="17" t="s">
        <v>128</v>
      </c>
      <c r="F21" s="17"/>
      <c r="G21" s="17" t="s">
        <v>128</v>
      </c>
      <c r="H21" s="17" t="s">
        <v>128</v>
      </c>
      <c r="I21" s="17" t="s">
        <v>128</v>
      </c>
      <c r="J21" s="14"/>
      <c r="K21" s="17" t="s">
        <v>128</v>
      </c>
      <c r="M21" s="4" t="s">
        <v>91</v>
      </c>
      <c r="N21" s="5">
        <v>180</v>
      </c>
      <c r="O21" s="5" t="s">
        <v>128</v>
      </c>
      <c r="P21" s="14"/>
      <c r="Q21" s="17" t="s">
        <v>128</v>
      </c>
      <c r="R21" s="17"/>
      <c r="S21" s="17" t="s">
        <v>128</v>
      </c>
      <c r="T21" s="17" t="s">
        <v>128</v>
      </c>
      <c r="U21" s="17" t="s">
        <v>128</v>
      </c>
      <c r="V21" s="14"/>
      <c r="W21" s="17" t="s">
        <v>128</v>
      </c>
      <c r="X21" s="71"/>
      <c r="Y21" s="4" t="s">
        <v>91</v>
      </c>
      <c r="Z21" s="5">
        <v>180</v>
      </c>
      <c r="AA21" s="5" t="s">
        <v>128</v>
      </c>
      <c r="AB21" s="14"/>
      <c r="AC21" s="17" t="s">
        <v>128</v>
      </c>
      <c r="AD21" s="17"/>
      <c r="AE21" s="17" t="s">
        <v>128</v>
      </c>
      <c r="AF21" s="17" t="s">
        <v>128</v>
      </c>
      <c r="AG21" s="17" t="s">
        <v>128</v>
      </c>
      <c r="AH21" s="14"/>
      <c r="AI21" s="17" t="s">
        <v>128</v>
      </c>
    </row>
    <row r="22" spans="1:35" ht="14.25" customHeight="1">
      <c r="A22" s="7" t="s">
        <v>5</v>
      </c>
      <c r="B22" s="5" t="s">
        <v>128</v>
      </c>
      <c r="C22" s="6"/>
      <c r="D22" s="14"/>
      <c r="E22" s="14"/>
      <c r="F22" s="14"/>
      <c r="G22" s="14"/>
      <c r="H22" s="14"/>
      <c r="I22" s="14"/>
      <c r="J22" s="14"/>
      <c r="K22" s="14"/>
      <c r="M22" s="7" t="s">
        <v>5</v>
      </c>
      <c r="N22" s="5" t="s">
        <v>128</v>
      </c>
      <c r="O22" s="6"/>
      <c r="P22" s="14"/>
      <c r="Q22" s="14"/>
      <c r="R22" s="14"/>
      <c r="S22" s="14"/>
      <c r="T22" s="14"/>
      <c r="U22" s="14"/>
      <c r="V22" s="14"/>
      <c r="W22" s="14"/>
      <c r="X22" s="72"/>
      <c r="Y22" s="7" t="s">
        <v>5</v>
      </c>
      <c r="Z22" s="5" t="s">
        <v>128</v>
      </c>
      <c r="AA22" s="6"/>
      <c r="AB22" s="14"/>
      <c r="AC22" s="14"/>
      <c r="AD22" s="14"/>
      <c r="AE22" s="14"/>
      <c r="AF22" s="14"/>
      <c r="AG22" s="14"/>
      <c r="AH22" s="14"/>
      <c r="AI22" s="14"/>
    </row>
    <row r="23" spans="1:35">
      <c r="A23" s="4" t="s">
        <v>84</v>
      </c>
      <c r="B23" s="5">
        <v>181</v>
      </c>
      <c r="C23" s="6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M23" s="4" t="s">
        <v>84</v>
      </c>
      <c r="N23" s="5">
        <v>181</v>
      </c>
      <c r="O23" s="6"/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72"/>
      <c r="Y23" s="4" t="s">
        <v>84</v>
      </c>
      <c r="Z23" s="5">
        <v>181</v>
      </c>
      <c r="AA23" s="6"/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</row>
    <row r="24" spans="1:35">
      <c r="A24" s="4" t="s">
        <v>85</v>
      </c>
      <c r="B24" s="5">
        <v>182</v>
      </c>
      <c r="C24" s="6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M24" s="4" t="s">
        <v>85</v>
      </c>
      <c r="N24" s="5">
        <v>182</v>
      </c>
      <c r="O24" s="6"/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72"/>
      <c r="Y24" s="4" t="s">
        <v>85</v>
      </c>
      <c r="Z24" s="5">
        <v>182</v>
      </c>
      <c r="AA24" s="6"/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</row>
    <row r="25" spans="1:35" s="63" customFormat="1" ht="14.25" customHeight="1">
      <c r="A25" s="60" t="s">
        <v>92</v>
      </c>
      <c r="B25" s="61">
        <v>200</v>
      </c>
      <c r="C25" s="61" t="s">
        <v>128</v>
      </c>
      <c r="D25" s="62">
        <f>D27+D30+D32+D36+D43+D31</f>
        <v>43787847.109999999</v>
      </c>
      <c r="E25" s="62">
        <f>E27+E30+E43+E36+E31</f>
        <v>33369000</v>
      </c>
      <c r="F25" s="62">
        <v>0</v>
      </c>
      <c r="G25" s="62">
        <f>G27+G30+G32+G43</f>
        <v>1918847.1099999999</v>
      </c>
      <c r="H25" s="62">
        <f t="shared" ref="H25:I25" si="0">H27+H30</f>
        <v>0</v>
      </c>
      <c r="I25" s="62">
        <f t="shared" si="0"/>
        <v>0</v>
      </c>
      <c r="J25" s="62">
        <f>J27+J30+J43+J36</f>
        <v>8499999.9999999981</v>
      </c>
      <c r="K25" s="62">
        <v>0</v>
      </c>
      <c r="M25" s="60" t="s">
        <v>92</v>
      </c>
      <c r="N25" s="61">
        <v>200</v>
      </c>
      <c r="O25" s="61" t="s">
        <v>128</v>
      </c>
      <c r="P25" s="62">
        <f>P27+P30+P32+P36+P43</f>
        <v>42684040</v>
      </c>
      <c r="Q25" s="62">
        <f>Q27+Q30+Q43+Q36+Q31</f>
        <v>33369000</v>
      </c>
      <c r="R25" s="62">
        <v>0</v>
      </c>
      <c r="S25" s="62">
        <f>S27+S30+S32+S43</f>
        <v>826040</v>
      </c>
      <c r="T25" s="62">
        <f t="shared" ref="T25:U25" si="1">T27+T30</f>
        <v>0</v>
      </c>
      <c r="U25" s="62">
        <f t="shared" si="1"/>
        <v>0</v>
      </c>
      <c r="V25" s="62">
        <f>V27+V30+V43+V36</f>
        <v>8500000</v>
      </c>
      <c r="W25" s="62">
        <v>0</v>
      </c>
      <c r="X25" s="74"/>
      <c r="Y25" s="60" t="s">
        <v>92</v>
      </c>
      <c r="Z25" s="61">
        <v>200</v>
      </c>
      <c r="AA25" s="61" t="s">
        <v>128</v>
      </c>
      <c r="AB25" s="62">
        <f>AB27+AB30+AB32+AB36+AB43</f>
        <v>42684040</v>
      </c>
      <c r="AC25" s="62">
        <f>AC27+AC30+AC43+AC36+AC31</f>
        <v>33369000</v>
      </c>
      <c r="AD25" s="62">
        <v>0</v>
      </c>
      <c r="AE25" s="62">
        <f>AE27+AE30+AE32+AE43</f>
        <v>826040</v>
      </c>
      <c r="AF25" s="62">
        <f t="shared" ref="AF25:AG25" si="2">AF27+AF30</f>
        <v>0</v>
      </c>
      <c r="AG25" s="62">
        <f t="shared" si="2"/>
        <v>0</v>
      </c>
      <c r="AH25" s="62">
        <f>AH27+AH30+AH43+AH36</f>
        <v>8500000</v>
      </c>
      <c r="AI25" s="62">
        <v>0</v>
      </c>
    </row>
    <row r="26" spans="1:35" ht="14.25" customHeight="1">
      <c r="A26" s="4" t="s">
        <v>93</v>
      </c>
      <c r="B26" s="5">
        <v>210</v>
      </c>
      <c r="C26" s="6"/>
      <c r="D26" s="53">
        <v>0</v>
      </c>
      <c r="E26" s="53">
        <v>0</v>
      </c>
      <c r="F26" s="53">
        <v>0</v>
      </c>
      <c r="G26" s="53">
        <v>0</v>
      </c>
      <c r="H26" s="14">
        <v>0</v>
      </c>
      <c r="I26" s="14">
        <v>0</v>
      </c>
      <c r="J26" s="53">
        <v>0</v>
      </c>
      <c r="K26" s="14">
        <v>0</v>
      </c>
      <c r="M26" s="4" t="s">
        <v>93</v>
      </c>
      <c r="N26" s="5">
        <v>210</v>
      </c>
      <c r="O26" s="6"/>
      <c r="P26" s="53">
        <v>0</v>
      </c>
      <c r="Q26" s="53">
        <v>0</v>
      </c>
      <c r="R26" s="53">
        <v>0</v>
      </c>
      <c r="S26" s="53">
        <v>0</v>
      </c>
      <c r="T26" s="14">
        <v>0</v>
      </c>
      <c r="U26" s="14">
        <v>0</v>
      </c>
      <c r="V26" s="53">
        <v>0</v>
      </c>
      <c r="W26" s="14">
        <v>0</v>
      </c>
      <c r="X26" s="72"/>
      <c r="Y26" s="4" t="s">
        <v>93</v>
      </c>
      <c r="Z26" s="5">
        <v>210</v>
      </c>
      <c r="AA26" s="6"/>
      <c r="AB26" s="53">
        <v>0</v>
      </c>
      <c r="AC26" s="53">
        <v>0</v>
      </c>
      <c r="AD26" s="53">
        <v>0</v>
      </c>
      <c r="AE26" s="53">
        <v>0</v>
      </c>
      <c r="AF26" s="14">
        <v>0</v>
      </c>
      <c r="AG26" s="14">
        <v>0</v>
      </c>
      <c r="AH26" s="53">
        <v>0</v>
      </c>
      <c r="AI26" s="14">
        <v>0</v>
      </c>
    </row>
    <row r="27" spans="1:35" ht="27.75" customHeight="1">
      <c r="A27" s="4" t="s">
        <v>94</v>
      </c>
      <c r="B27" s="5">
        <v>211</v>
      </c>
      <c r="C27" s="6">
        <v>111</v>
      </c>
      <c r="D27" s="54">
        <f>E27+J27+G27</f>
        <v>26700848.780000001</v>
      </c>
      <c r="E27" s="14">
        <f>20945000+1648000-11000</f>
        <v>22582000</v>
      </c>
      <c r="F27" s="54">
        <v>0</v>
      </c>
      <c r="G27" s="14">
        <v>201848.78</v>
      </c>
      <c r="H27" s="14">
        <v>0</v>
      </c>
      <c r="I27" s="14">
        <v>0</v>
      </c>
      <c r="J27" s="14">
        <v>3917000</v>
      </c>
      <c r="K27" s="14">
        <v>0</v>
      </c>
      <c r="M27" s="4" t="s">
        <v>94</v>
      </c>
      <c r="N27" s="5">
        <v>211</v>
      </c>
      <c r="O27" s="6">
        <v>111</v>
      </c>
      <c r="P27" s="54">
        <f>Q27+V27+S27</f>
        <v>26499051</v>
      </c>
      <c r="Q27" s="14">
        <f>20945000+1648000-11000</f>
        <v>22582000</v>
      </c>
      <c r="R27" s="54">
        <v>0</v>
      </c>
      <c r="S27" s="14">
        <v>0</v>
      </c>
      <c r="T27" s="14">
        <v>0</v>
      </c>
      <c r="U27" s="14">
        <v>0</v>
      </c>
      <c r="V27" s="14">
        <v>3917051</v>
      </c>
      <c r="W27" s="14">
        <v>0</v>
      </c>
      <c r="X27" s="72"/>
      <c r="Y27" s="4" t="s">
        <v>94</v>
      </c>
      <c r="Z27" s="5">
        <v>211</v>
      </c>
      <c r="AA27" s="6">
        <v>111</v>
      </c>
      <c r="AB27" s="54">
        <f>AC27+AH27+AE27</f>
        <v>26499051</v>
      </c>
      <c r="AC27" s="14">
        <f>20945000+1648000-11000</f>
        <v>22582000</v>
      </c>
      <c r="AD27" s="54">
        <v>0</v>
      </c>
      <c r="AE27" s="14">
        <v>0</v>
      </c>
      <c r="AF27" s="14">
        <v>0</v>
      </c>
      <c r="AG27" s="14">
        <v>0</v>
      </c>
      <c r="AH27" s="14">
        <v>3917051</v>
      </c>
      <c r="AI27" s="14">
        <v>0</v>
      </c>
    </row>
    <row r="28" spans="1:35" ht="14.25" customHeight="1">
      <c r="A28" s="7" t="s">
        <v>3</v>
      </c>
      <c r="B28" s="5" t="s">
        <v>128</v>
      </c>
      <c r="C28" s="6"/>
      <c r="D28" s="14"/>
      <c r="E28" s="14"/>
      <c r="F28" s="14"/>
      <c r="G28" s="14"/>
      <c r="H28" s="14"/>
      <c r="I28" s="14"/>
      <c r="J28" s="14"/>
      <c r="K28" s="14"/>
      <c r="M28" s="7" t="s">
        <v>3</v>
      </c>
      <c r="N28" s="5" t="s">
        <v>128</v>
      </c>
      <c r="O28" s="6"/>
      <c r="P28" s="14"/>
      <c r="Q28" s="14"/>
      <c r="R28" s="14"/>
      <c r="S28" s="14"/>
      <c r="T28" s="14"/>
      <c r="U28" s="14"/>
      <c r="V28" s="14"/>
      <c r="W28" s="14"/>
      <c r="X28" s="72"/>
      <c r="Y28" s="7" t="s">
        <v>3</v>
      </c>
      <c r="Z28" s="5" t="s">
        <v>128</v>
      </c>
      <c r="AA28" s="6"/>
      <c r="AB28" s="14"/>
      <c r="AC28" s="14"/>
      <c r="AD28" s="14"/>
      <c r="AE28" s="14"/>
      <c r="AF28" s="14"/>
      <c r="AG28" s="14"/>
      <c r="AH28" s="14"/>
      <c r="AI28" s="14"/>
    </row>
    <row r="29" spans="1:35" ht="15.75" customHeight="1">
      <c r="A29" s="4" t="s">
        <v>95</v>
      </c>
      <c r="B29" s="5">
        <v>212</v>
      </c>
      <c r="C29" s="6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M29" s="4" t="s">
        <v>95</v>
      </c>
      <c r="N29" s="5">
        <v>212</v>
      </c>
      <c r="O29" s="6"/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72"/>
      <c r="Y29" s="4" t="s">
        <v>95</v>
      </c>
      <c r="Z29" s="5">
        <v>212</v>
      </c>
      <c r="AA29" s="6"/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</row>
    <row r="30" spans="1:35" ht="12.75" customHeight="1">
      <c r="A30" s="4" t="s">
        <v>96</v>
      </c>
      <c r="B30" s="5">
        <v>213</v>
      </c>
      <c r="C30" s="6">
        <v>119</v>
      </c>
      <c r="D30" s="54">
        <f>E30+J30+G30</f>
        <v>8066958.3300000001</v>
      </c>
      <c r="E30" s="14">
        <f>6325000+498000</f>
        <v>6823000</v>
      </c>
      <c r="F30" s="14">
        <v>0</v>
      </c>
      <c r="G30" s="14">
        <v>60958.33</v>
      </c>
      <c r="H30" s="14">
        <v>0</v>
      </c>
      <c r="I30" s="14">
        <v>0</v>
      </c>
      <c r="J30" s="14">
        <v>1183000</v>
      </c>
      <c r="K30" s="14">
        <v>0</v>
      </c>
      <c r="M30" s="4" t="s">
        <v>96</v>
      </c>
      <c r="N30" s="5">
        <v>213</v>
      </c>
      <c r="O30" s="6">
        <v>119</v>
      </c>
      <c r="P30" s="54">
        <f>Q30+V30+S30</f>
        <v>8005949</v>
      </c>
      <c r="Q30" s="14">
        <f>6325000+498000</f>
        <v>6823000</v>
      </c>
      <c r="R30" s="14">
        <v>0</v>
      </c>
      <c r="S30" s="14">
        <v>0</v>
      </c>
      <c r="T30" s="14">
        <v>0</v>
      </c>
      <c r="U30" s="14">
        <v>0</v>
      </c>
      <c r="V30" s="14">
        <v>1182949</v>
      </c>
      <c r="W30" s="14">
        <v>0</v>
      </c>
      <c r="X30" s="72"/>
      <c r="Y30" s="4" t="s">
        <v>96</v>
      </c>
      <c r="Z30" s="5">
        <v>213</v>
      </c>
      <c r="AA30" s="6">
        <v>119</v>
      </c>
      <c r="AB30" s="54">
        <f>AC30+AH30+AE30</f>
        <v>8005949</v>
      </c>
      <c r="AC30" s="14">
        <f>6325000+498000</f>
        <v>6823000</v>
      </c>
      <c r="AD30" s="14">
        <v>0</v>
      </c>
      <c r="AE30" s="14">
        <v>0</v>
      </c>
      <c r="AF30" s="14">
        <v>0</v>
      </c>
      <c r="AG30" s="14">
        <v>0</v>
      </c>
      <c r="AH30" s="14">
        <v>1182949</v>
      </c>
      <c r="AI30" s="14">
        <v>0</v>
      </c>
    </row>
    <row r="31" spans="1:35" ht="15" customHeight="1">
      <c r="A31" s="4" t="s">
        <v>195</v>
      </c>
      <c r="B31" s="5">
        <v>266</v>
      </c>
      <c r="C31" s="6"/>
      <c r="D31" s="54">
        <f>E31+J31+G31</f>
        <v>11000</v>
      </c>
      <c r="E31" s="14">
        <v>11000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M31" s="4" t="s">
        <v>195</v>
      </c>
      <c r="N31" s="5">
        <v>266</v>
      </c>
      <c r="O31" s="6"/>
      <c r="P31" s="14">
        <v>0</v>
      </c>
      <c r="Q31" s="14">
        <v>11000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72"/>
      <c r="Y31" s="4" t="s">
        <v>195</v>
      </c>
      <c r="Z31" s="5">
        <v>266</v>
      </c>
      <c r="AA31" s="6"/>
      <c r="AB31" s="14">
        <v>0</v>
      </c>
      <c r="AC31" s="14">
        <v>11000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</row>
    <row r="32" spans="1:35" ht="25.95" customHeight="1">
      <c r="A32" s="4" t="s">
        <v>98</v>
      </c>
      <c r="B32" s="5">
        <v>220</v>
      </c>
      <c r="C32" s="6"/>
      <c r="D32" s="14">
        <f>G32</f>
        <v>21040</v>
      </c>
      <c r="E32" s="14">
        <v>0</v>
      </c>
      <c r="F32" s="14">
        <v>0</v>
      </c>
      <c r="G32" s="14">
        <f>G34+G35</f>
        <v>21040</v>
      </c>
      <c r="H32" s="14">
        <v>0</v>
      </c>
      <c r="I32" s="14">
        <v>0</v>
      </c>
      <c r="J32" s="14">
        <v>0</v>
      </c>
      <c r="K32" s="14">
        <v>0</v>
      </c>
      <c r="M32" s="4" t="s">
        <v>98</v>
      </c>
      <c r="N32" s="5">
        <v>220</v>
      </c>
      <c r="O32" s="6"/>
      <c r="P32" s="14">
        <f>S32</f>
        <v>21040</v>
      </c>
      <c r="Q32" s="14">
        <v>0</v>
      </c>
      <c r="R32" s="14">
        <v>0</v>
      </c>
      <c r="S32" s="14">
        <f>S34+S35</f>
        <v>21040</v>
      </c>
      <c r="T32" s="14">
        <v>0</v>
      </c>
      <c r="U32" s="14">
        <v>0</v>
      </c>
      <c r="V32" s="14">
        <v>0</v>
      </c>
      <c r="W32" s="14">
        <v>0</v>
      </c>
      <c r="X32" s="72"/>
      <c r="Y32" s="4" t="s">
        <v>98</v>
      </c>
      <c r="Z32" s="5">
        <v>220</v>
      </c>
      <c r="AA32" s="6"/>
      <c r="AB32" s="14">
        <f>AE32</f>
        <v>21040</v>
      </c>
      <c r="AC32" s="14">
        <v>0</v>
      </c>
      <c r="AD32" s="14">
        <v>0</v>
      </c>
      <c r="AE32" s="14">
        <f>AE34+AE35</f>
        <v>21040</v>
      </c>
      <c r="AF32" s="14">
        <v>0</v>
      </c>
      <c r="AG32" s="14">
        <v>0</v>
      </c>
      <c r="AH32" s="14">
        <v>0</v>
      </c>
      <c r="AI32" s="14">
        <v>0</v>
      </c>
    </row>
    <row r="33" spans="1:35" ht="15" customHeight="1">
      <c r="A33" s="7" t="s">
        <v>3</v>
      </c>
      <c r="B33" s="5" t="s">
        <v>128</v>
      </c>
      <c r="C33" s="6"/>
      <c r="D33" s="14"/>
      <c r="E33" s="14"/>
      <c r="F33" s="14"/>
      <c r="G33" s="14"/>
      <c r="H33" s="14"/>
      <c r="I33" s="14"/>
      <c r="J33" s="14"/>
      <c r="K33" s="14"/>
      <c r="M33" s="7" t="s">
        <v>3</v>
      </c>
      <c r="N33" s="5" t="s">
        <v>128</v>
      </c>
      <c r="O33" s="6"/>
      <c r="P33" s="14"/>
      <c r="Q33" s="14"/>
      <c r="R33" s="14"/>
      <c r="S33" s="14"/>
      <c r="T33" s="14"/>
      <c r="U33" s="14"/>
      <c r="V33" s="14"/>
      <c r="W33" s="14"/>
      <c r="X33" s="72"/>
      <c r="Y33" s="7" t="s">
        <v>3</v>
      </c>
      <c r="Z33" s="5" t="s">
        <v>128</v>
      </c>
      <c r="AA33" s="6"/>
      <c r="AB33" s="14"/>
      <c r="AC33" s="14"/>
      <c r="AD33" s="14"/>
      <c r="AE33" s="14"/>
      <c r="AF33" s="14"/>
      <c r="AG33" s="14"/>
      <c r="AH33" s="14"/>
      <c r="AI33" s="14"/>
    </row>
    <row r="34" spans="1:35">
      <c r="A34" s="4" t="s">
        <v>84</v>
      </c>
      <c r="B34" s="5">
        <v>221</v>
      </c>
      <c r="C34" s="6">
        <v>263</v>
      </c>
      <c r="D34" s="14">
        <f>G34</f>
        <v>21040</v>
      </c>
      <c r="E34" s="14">
        <v>0</v>
      </c>
      <c r="F34" s="14">
        <v>0</v>
      </c>
      <c r="G34" s="14">
        <v>21040</v>
      </c>
      <c r="H34" s="14">
        <v>0</v>
      </c>
      <c r="I34" s="14">
        <v>0</v>
      </c>
      <c r="J34" s="14">
        <v>0</v>
      </c>
      <c r="K34" s="14">
        <v>0</v>
      </c>
      <c r="M34" s="4" t="s">
        <v>84</v>
      </c>
      <c r="N34" s="5">
        <v>221</v>
      </c>
      <c r="O34" s="6">
        <v>263</v>
      </c>
      <c r="P34" s="14">
        <f>S34</f>
        <v>21040</v>
      </c>
      <c r="Q34" s="14">
        <v>0</v>
      </c>
      <c r="R34" s="14">
        <v>0</v>
      </c>
      <c r="S34" s="14">
        <v>21040</v>
      </c>
      <c r="T34" s="14">
        <v>0</v>
      </c>
      <c r="U34" s="14">
        <v>0</v>
      </c>
      <c r="V34" s="14">
        <v>0</v>
      </c>
      <c r="W34" s="14">
        <v>0</v>
      </c>
      <c r="X34" s="72"/>
      <c r="Y34" s="4" t="s">
        <v>84</v>
      </c>
      <c r="Z34" s="5">
        <v>221</v>
      </c>
      <c r="AA34" s="6">
        <v>263</v>
      </c>
      <c r="AB34" s="14">
        <f>AE34</f>
        <v>21040</v>
      </c>
      <c r="AC34" s="14">
        <v>0</v>
      </c>
      <c r="AD34" s="14">
        <v>0</v>
      </c>
      <c r="AE34" s="14">
        <v>21040</v>
      </c>
      <c r="AF34" s="14">
        <v>0</v>
      </c>
      <c r="AG34" s="14">
        <v>0</v>
      </c>
      <c r="AH34" s="14">
        <v>0</v>
      </c>
      <c r="AI34" s="14">
        <v>0</v>
      </c>
    </row>
    <row r="35" spans="1:35">
      <c r="A35" s="4" t="s">
        <v>85</v>
      </c>
      <c r="B35" s="5">
        <v>222</v>
      </c>
      <c r="C35" s="6">
        <v>262</v>
      </c>
      <c r="D35" s="14">
        <f>G35</f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M35" s="4" t="s">
        <v>85</v>
      </c>
      <c r="N35" s="5">
        <v>222</v>
      </c>
      <c r="O35" s="6">
        <v>262</v>
      </c>
      <c r="P35" s="14">
        <f>S35</f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72"/>
      <c r="Y35" s="4" t="s">
        <v>85</v>
      </c>
      <c r="Z35" s="5">
        <v>222</v>
      </c>
      <c r="AA35" s="6">
        <v>262</v>
      </c>
      <c r="AB35" s="14">
        <f>AE35</f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</row>
    <row r="36" spans="1:35" ht="26.4" customHeight="1">
      <c r="A36" s="4" t="s">
        <v>99</v>
      </c>
      <c r="B36" s="3">
        <v>230</v>
      </c>
      <c r="C36" s="4">
        <v>291</v>
      </c>
      <c r="D36" s="15">
        <f>E36+J36</f>
        <v>169074.28000000003</v>
      </c>
      <c r="E36" s="16">
        <f>73000+7000</f>
        <v>80000</v>
      </c>
      <c r="F36" s="16">
        <v>0</v>
      </c>
      <c r="G36" s="15">
        <v>0</v>
      </c>
      <c r="H36" s="15">
        <v>0</v>
      </c>
      <c r="I36" s="15">
        <v>0</v>
      </c>
      <c r="J36" s="83">
        <f>J38+J39+J40</f>
        <v>89074.280000000013</v>
      </c>
      <c r="K36" s="15">
        <v>0</v>
      </c>
      <c r="M36" s="4" t="s">
        <v>99</v>
      </c>
      <c r="N36" s="3">
        <v>230</v>
      </c>
      <c r="O36" s="4">
        <v>291</v>
      </c>
      <c r="P36" s="15">
        <f>Q36+V36</f>
        <v>83000</v>
      </c>
      <c r="Q36" s="16">
        <f>73000+7000</f>
        <v>80000</v>
      </c>
      <c r="R36" s="16">
        <v>0</v>
      </c>
      <c r="S36" s="15">
        <v>0</v>
      </c>
      <c r="T36" s="15">
        <v>0</v>
      </c>
      <c r="U36" s="15">
        <v>0</v>
      </c>
      <c r="V36" s="83">
        <v>3000</v>
      </c>
      <c r="W36" s="15">
        <v>0</v>
      </c>
      <c r="X36" s="75"/>
      <c r="Y36" s="4" t="s">
        <v>99</v>
      </c>
      <c r="Z36" s="3">
        <v>230</v>
      </c>
      <c r="AA36" s="4">
        <v>291</v>
      </c>
      <c r="AB36" s="15">
        <f>AC36+AH36</f>
        <v>83000</v>
      </c>
      <c r="AC36" s="16">
        <f>73000+7000</f>
        <v>80000</v>
      </c>
      <c r="AD36" s="16">
        <v>0</v>
      </c>
      <c r="AE36" s="15">
        <v>0</v>
      </c>
      <c r="AF36" s="15">
        <v>0</v>
      </c>
      <c r="AG36" s="15">
        <v>0</v>
      </c>
      <c r="AH36" s="83">
        <v>3000</v>
      </c>
      <c r="AI36" s="15">
        <v>0</v>
      </c>
    </row>
    <row r="37" spans="1:35" ht="14.25" customHeight="1">
      <c r="A37" s="7" t="s">
        <v>3</v>
      </c>
      <c r="B37" s="5" t="s">
        <v>128</v>
      </c>
      <c r="C37" s="6"/>
      <c r="D37" s="15">
        <f t="shared" ref="D37:D39" si="3">E37+J37</f>
        <v>0</v>
      </c>
      <c r="E37" s="14"/>
      <c r="F37" s="14"/>
      <c r="G37" s="14"/>
      <c r="H37" s="14"/>
      <c r="I37" s="14"/>
      <c r="J37" s="14"/>
      <c r="K37" s="14"/>
      <c r="M37" s="7" t="s">
        <v>3</v>
      </c>
      <c r="N37" s="5" t="s">
        <v>128</v>
      </c>
      <c r="O37" s="6"/>
      <c r="P37" s="14"/>
      <c r="Q37" s="14"/>
      <c r="R37" s="14"/>
      <c r="S37" s="14"/>
      <c r="T37" s="14"/>
      <c r="U37" s="14"/>
      <c r="V37" s="14"/>
      <c r="W37" s="14"/>
      <c r="X37" s="72"/>
      <c r="Y37" s="7" t="s">
        <v>3</v>
      </c>
      <c r="Z37" s="5" t="s">
        <v>128</v>
      </c>
      <c r="AA37" s="6"/>
      <c r="AB37" s="14"/>
      <c r="AC37" s="14"/>
      <c r="AD37" s="14"/>
      <c r="AE37" s="14"/>
      <c r="AF37" s="14"/>
      <c r="AG37" s="14"/>
      <c r="AH37" s="14"/>
      <c r="AI37" s="14"/>
    </row>
    <row r="38" spans="1:35">
      <c r="A38" s="4" t="s">
        <v>84</v>
      </c>
      <c r="B38" s="5">
        <v>231</v>
      </c>
      <c r="C38" s="6">
        <v>185</v>
      </c>
      <c r="D38" s="15">
        <f t="shared" si="3"/>
        <v>85507.21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85507.21</v>
      </c>
      <c r="K38" s="14">
        <v>0</v>
      </c>
      <c r="M38" s="4" t="s">
        <v>84</v>
      </c>
      <c r="N38" s="5">
        <v>231</v>
      </c>
      <c r="O38" s="6"/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72"/>
      <c r="Y38" s="4" t="s">
        <v>84</v>
      </c>
      <c r="Z38" s="5">
        <v>231</v>
      </c>
      <c r="AA38" s="6"/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</row>
    <row r="39" spans="1:35">
      <c r="A39" s="4" t="s">
        <v>85</v>
      </c>
      <c r="B39" s="5">
        <v>232</v>
      </c>
      <c r="C39" s="6">
        <v>183</v>
      </c>
      <c r="D39" s="15">
        <f t="shared" si="3"/>
        <v>1936</v>
      </c>
      <c r="E39" s="14">
        <v>0</v>
      </c>
      <c r="F39" s="14">
        <v>0</v>
      </c>
      <c r="G39" s="14">
        <v>0</v>
      </c>
      <c r="H39" s="14"/>
      <c r="I39" s="14">
        <v>0</v>
      </c>
      <c r="J39" s="14">
        <v>1936</v>
      </c>
      <c r="K39" s="14">
        <v>0</v>
      </c>
      <c r="M39" s="4" t="s">
        <v>85</v>
      </c>
      <c r="N39" s="5">
        <v>232</v>
      </c>
      <c r="O39" s="6"/>
      <c r="P39" s="14">
        <v>0</v>
      </c>
      <c r="Q39" s="14">
        <v>0</v>
      </c>
      <c r="R39" s="14">
        <v>0</v>
      </c>
      <c r="S39" s="14">
        <v>0</v>
      </c>
      <c r="T39" s="14"/>
      <c r="U39" s="14">
        <v>0</v>
      </c>
      <c r="V39" s="14">
        <v>0</v>
      </c>
      <c r="W39" s="14">
        <v>0</v>
      </c>
      <c r="X39" s="72"/>
      <c r="Y39" s="4" t="s">
        <v>85</v>
      </c>
      <c r="Z39" s="5">
        <v>232</v>
      </c>
      <c r="AA39" s="6"/>
      <c r="AB39" s="14">
        <v>0</v>
      </c>
      <c r="AC39" s="14">
        <v>0</v>
      </c>
      <c r="AD39" s="14">
        <v>0</v>
      </c>
      <c r="AE39" s="14">
        <v>0</v>
      </c>
      <c r="AF39" s="14"/>
      <c r="AG39" s="14">
        <v>0</v>
      </c>
      <c r="AH39" s="14">
        <v>0</v>
      </c>
      <c r="AI39" s="14">
        <v>0</v>
      </c>
    </row>
    <row r="40" spans="1:35">
      <c r="A40" s="4" t="s">
        <v>196</v>
      </c>
      <c r="B40" s="5">
        <v>233</v>
      </c>
      <c r="C40" s="6">
        <v>292</v>
      </c>
      <c r="D40" s="15">
        <f>E40+J40</f>
        <v>1631.07</v>
      </c>
      <c r="E40" s="14"/>
      <c r="F40" s="14"/>
      <c r="G40" s="14"/>
      <c r="H40" s="14"/>
      <c r="I40" s="14"/>
      <c r="J40" s="14">
        <v>1631.07</v>
      </c>
      <c r="K40" s="14"/>
      <c r="M40" s="4"/>
      <c r="N40" s="5"/>
      <c r="O40" s="6"/>
      <c r="P40" s="14"/>
      <c r="Q40" s="14"/>
      <c r="R40" s="14"/>
      <c r="S40" s="14"/>
      <c r="T40" s="14"/>
      <c r="U40" s="14"/>
      <c r="V40" s="14"/>
      <c r="W40" s="14"/>
      <c r="X40" s="72"/>
      <c r="Y40" s="4"/>
      <c r="Z40" s="5"/>
      <c r="AA40" s="6"/>
      <c r="AB40" s="14"/>
      <c r="AC40" s="14"/>
      <c r="AD40" s="14"/>
      <c r="AE40" s="14"/>
      <c r="AF40" s="14"/>
      <c r="AG40" s="14"/>
      <c r="AH40" s="14"/>
      <c r="AI40" s="14"/>
    </row>
    <row r="41" spans="1:35" ht="27.75" customHeight="1">
      <c r="A41" s="4" t="s">
        <v>100</v>
      </c>
      <c r="B41" s="5">
        <v>240</v>
      </c>
      <c r="C41" s="6"/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M41" s="4" t="s">
        <v>100</v>
      </c>
      <c r="N41" s="5">
        <v>240</v>
      </c>
      <c r="O41" s="6"/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72"/>
      <c r="Y41" s="4" t="s">
        <v>100</v>
      </c>
      <c r="Z41" s="5">
        <v>240</v>
      </c>
      <c r="AA41" s="6"/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</row>
    <row r="42" spans="1:35" ht="30" customHeight="1">
      <c r="A42" s="4" t="s">
        <v>101</v>
      </c>
      <c r="B42" s="5">
        <v>250</v>
      </c>
      <c r="C42" s="6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M42" s="4" t="s">
        <v>101</v>
      </c>
      <c r="N42" s="5">
        <v>250</v>
      </c>
      <c r="O42" s="6"/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72"/>
      <c r="Y42" s="4" t="s">
        <v>101</v>
      </c>
      <c r="Z42" s="5">
        <v>250</v>
      </c>
      <c r="AA42" s="6"/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</row>
    <row r="43" spans="1:35" s="89" customFormat="1" ht="25.95" customHeight="1">
      <c r="A43" s="85" t="s">
        <v>102</v>
      </c>
      <c r="B43" s="86">
        <v>260</v>
      </c>
      <c r="C43" s="86" t="s">
        <v>128</v>
      </c>
      <c r="D43" s="87">
        <f>D45+D46+D47+D48+D49+D50+D51+D52+D53+D54+D55+D56+D57+D74+D77</f>
        <v>8818925.7200000007</v>
      </c>
      <c r="E43" s="87">
        <f>E45+E47+E48+E49+E51+E56+E52+E53+E50+E55</f>
        <v>3873000</v>
      </c>
      <c r="F43" s="87">
        <f>F45+F47+F48+F49+F51+F56</f>
        <v>0</v>
      </c>
      <c r="G43" s="87">
        <f>G46+G49+G51+G56+G58+G74+G54</f>
        <v>1635000</v>
      </c>
      <c r="H43" s="88">
        <v>0</v>
      </c>
      <c r="I43" s="88">
        <v>0</v>
      </c>
      <c r="J43" s="87">
        <f>SUM(J45:J75)+J77</f>
        <v>3310925.7199999997</v>
      </c>
      <c r="K43" s="87">
        <v>0</v>
      </c>
      <c r="M43" s="85" t="s">
        <v>102</v>
      </c>
      <c r="N43" s="86">
        <v>260</v>
      </c>
      <c r="O43" s="86" t="s">
        <v>128</v>
      </c>
      <c r="P43" s="87">
        <f>P45+P46+P47+P48+P49+P50+P51+P52+P53+P54+P55+P56+P57+P74+P77</f>
        <v>8075000</v>
      </c>
      <c r="Q43" s="87">
        <f>Q45+Q47+Q48+Q49+Q51+Q56+Q52+Q53+Q50+Q55</f>
        <v>3873000</v>
      </c>
      <c r="R43" s="87">
        <f>R45+R47+R48+R49+R51+R56</f>
        <v>0</v>
      </c>
      <c r="S43" s="87">
        <f>S46+S49+S51+S56+S58+S74+S54</f>
        <v>805000</v>
      </c>
      <c r="T43" s="88">
        <v>0</v>
      </c>
      <c r="U43" s="88">
        <v>0</v>
      </c>
      <c r="V43" s="87">
        <f>SUM(V45:V75)+V77</f>
        <v>3397000</v>
      </c>
      <c r="W43" s="87">
        <v>0</v>
      </c>
      <c r="X43" s="90"/>
      <c r="Y43" s="85" t="s">
        <v>102</v>
      </c>
      <c r="Z43" s="86">
        <v>260</v>
      </c>
      <c r="AA43" s="86" t="s">
        <v>128</v>
      </c>
      <c r="AB43" s="87">
        <f>AB45+AB46+AB47+AB48+AB49+AB50+AB51+AB52+AB53+AB54+AB55+AB56+AB57+AB74+AB77</f>
        <v>8075000</v>
      </c>
      <c r="AC43" s="87">
        <f>AC45+AC47+AC48+AC49+AC51+AC56+AC52+AC53+AC50+AC55</f>
        <v>3873000</v>
      </c>
      <c r="AD43" s="87">
        <f>AD45+AD47+AD48+AD49+AD51+AD56</f>
        <v>0</v>
      </c>
      <c r="AE43" s="87">
        <f>AE46+AE49+AE51+AE56+AE58+AE74+AE54</f>
        <v>805000</v>
      </c>
      <c r="AF43" s="88">
        <v>0</v>
      </c>
      <c r="AG43" s="88">
        <v>0</v>
      </c>
      <c r="AH43" s="87">
        <f>SUM(AH45:AH75)+AH77</f>
        <v>3397000</v>
      </c>
      <c r="AI43" s="87">
        <v>0</v>
      </c>
    </row>
    <row r="44" spans="1:35" ht="16.5" customHeight="1">
      <c r="A44" s="4" t="s">
        <v>5</v>
      </c>
      <c r="B44" s="5" t="s">
        <v>128</v>
      </c>
      <c r="C44" s="6"/>
      <c r="D44" s="14"/>
      <c r="E44" s="14"/>
      <c r="F44" s="14"/>
      <c r="G44" s="14"/>
      <c r="H44" s="14"/>
      <c r="I44" s="14"/>
      <c r="J44" s="14"/>
      <c r="K44" s="14">
        <v>0</v>
      </c>
      <c r="M44" s="4" t="s">
        <v>5</v>
      </c>
      <c r="N44" s="5" t="s">
        <v>128</v>
      </c>
      <c r="O44" s="6"/>
      <c r="P44" s="14"/>
      <c r="Q44" s="14"/>
      <c r="R44" s="14"/>
      <c r="S44" s="14"/>
      <c r="T44" s="14"/>
      <c r="U44" s="14"/>
      <c r="V44" s="14"/>
      <c r="W44" s="14">
        <v>0</v>
      </c>
      <c r="X44" s="72"/>
      <c r="Y44" s="4" t="s">
        <v>5</v>
      </c>
      <c r="Z44" s="5" t="s">
        <v>128</v>
      </c>
      <c r="AA44" s="6"/>
      <c r="AB44" s="14"/>
      <c r="AC44" s="14"/>
      <c r="AD44" s="14"/>
      <c r="AE44" s="14"/>
      <c r="AF44" s="14"/>
      <c r="AG44" s="14"/>
      <c r="AH44" s="14"/>
      <c r="AI44" s="14">
        <v>0</v>
      </c>
    </row>
    <row r="45" spans="1:35" ht="17.25" customHeight="1">
      <c r="A45" s="4" t="s">
        <v>103</v>
      </c>
      <c r="B45" s="5">
        <v>261</v>
      </c>
      <c r="C45" s="6">
        <v>221</v>
      </c>
      <c r="D45" s="14">
        <f>E45+J45+G45</f>
        <v>50000</v>
      </c>
      <c r="E45" s="14">
        <v>24000</v>
      </c>
      <c r="F45" s="14">
        <v>0</v>
      </c>
      <c r="G45" s="14">
        <v>0</v>
      </c>
      <c r="H45" s="14">
        <v>0</v>
      </c>
      <c r="I45" s="14">
        <v>0</v>
      </c>
      <c r="J45" s="14">
        <v>26000</v>
      </c>
      <c r="K45" s="14">
        <v>0</v>
      </c>
      <c r="M45" s="4" t="s">
        <v>103</v>
      </c>
      <c r="N45" s="5">
        <v>261</v>
      </c>
      <c r="O45" s="6">
        <v>221</v>
      </c>
      <c r="P45" s="14">
        <f>Q45+V45+S45</f>
        <v>50000</v>
      </c>
      <c r="Q45" s="14">
        <v>24000</v>
      </c>
      <c r="R45" s="14">
        <v>0</v>
      </c>
      <c r="S45" s="14">
        <v>0</v>
      </c>
      <c r="T45" s="14">
        <v>0</v>
      </c>
      <c r="U45" s="14">
        <v>0</v>
      </c>
      <c r="V45" s="14">
        <v>26000</v>
      </c>
      <c r="W45" s="14">
        <v>0</v>
      </c>
      <c r="X45" s="72"/>
      <c r="Y45" s="4" t="s">
        <v>103</v>
      </c>
      <c r="Z45" s="5">
        <v>261</v>
      </c>
      <c r="AA45" s="6">
        <v>221</v>
      </c>
      <c r="AB45" s="14">
        <f>AC45+AH45+AE45</f>
        <v>50000</v>
      </c>
      <c r="AC45" s="14">
        <v>24000</v>
      </c>
      <c r="AD45" s="14">
        <v>0</v>
      </c>
      <c r="AE45" s="14">
        <v>0</v>
      </c>
      <c r="AF45" s="14">
        <v>0</v>
      </c>
      <c r="AG45" s="14">
        <v>0</v>
      </c>
      <c r="AH45" s="14">
        <v>26000</v>
      </c>
      <c r="AI45" s="14">
        <v>0</v>
      </c>
    </row>
    <row r="46" spans="1:35" ht="18.75" customHeight="1">
      <c r="A46" s="4" t="s">
        <v>104</v>
      </c>
      <c r="B46" s="5">
        <v>262</v>
      </c>
      <c r="C46" s="6">
        <v>222</v>
      </c>
      <c r="D46" s="14">
        <f t="shared" ref="D46:D85" si="4">E46+J46+G46</f>
        <v>113000</v>
      </c>
      <c r="E46" s="14">
        <v>0</v>
      </c>
      <c r="F46" s="14">
        <v>0</v>
      </c>
      <c r="G46" s="14">
        <v>50000</v>
      </c>
      <c r="H46" s="14">
        <v>0</v>
      </c>
      <c r="I46" s="14">
        <v>0</v>
      </c>
      <c r="J46" s="14">
        <v>63000</v>
      </c>
      <c r="K46" s="14">
        <v>0</v>
      </c>
      <c r="M46" s="4" t="s">
        <v>104</v>
      </c>
      <c r="N46" s="5">
        <v>262</v>
      </c>
      <c r="O46" s="6">
        <v>222</v>
      </c>
      <c r="P46" s="14">
        <f t="shared" ref="P46:P85" si="5">Q46+V46+S46</f>
        <v>113000</v>
      </c>
      <c r="Q46" s="14">
        <v>0</v>
      </c>
      <c r="R46" s="14">
        <v>0</v>
      </c>
      <c r="S46" s="14">
        <v>50000</v>
      </c>
      <c r="T46" s="14">
        <v>0</v>
      </c>
      <c r="U46" s="14">
        <v>0</v>
      </c>
      <c r="V46" s="14">
        <v>63000</v>
      </c>
      <c r="W46" s="14">
        <v>0</v>
      </c>
      <c r="X46" s="72"/>
      <c r="Y46" s="4" t="s">
        <v>104</v>
      </c>
      <c r="Z46" s="5">
        <v>262</v>
      </c>
      <c r="AA46" s="6">
        <v>222</v>
      </c>
      <c r="AB46" s="14">
        <f t="shared" ref="AB46:AB85" si="6">AC46+AH46+AE46</f>
        <v>113000</v>
      </c>
      <c r="AC46" s="14">
        <v>0</v>
      </c>
      <c r="AD46" s="14">
        <v>0</v>
      </c>
      <c r="AE46" s="14">
        <v>50000</v>
      </c>
      <c r="AF46" s="14">
        <v>0</v>
      </c>
      <c r="AG46" s="14">
        <v>0</v>
      </c>
      <c r="AH46" s="14">
        <v>63000</v>
      </c>
      <c r="AI46" s="14">
        <v>0</v>
      </c>
    </row>
    <row r="47" spans="1:35" ht="15.75" customHeight="1">
      <c r="A47" s="4" t="s">
        <v>105</v>
      </c>
      <c r="B47" s="5">
        <v>263</v>
      </c>
      <c r="C47" s="6">
        <v>223</v>
      </c>
      <c r="D47" s="14">
        <f t="shared" si="4"/>
        <v>2767308.72</v>
      </c>
      <c r="E47" s="14">
        <f>1884000+828000+79000+69000-242880</f>
        <v>2617120</v>
      </c>
      <c r="F47" s="14">
        <v>0</v>
      </c>
      <c r="G47" s="14">
        <v>0</v>
      </c>
      <c r="H47" s="14">
        <v>0</v>
      </c>
      <c r="I47" s="14">
        <v>0</v>
      </c>
      <c r="J47" s="14">
        <f>150188.72</f>
        <v>150188.72</v>
      </c>
      <c r="K47" s="14">
        <v>0</v>
      </c>
      <c r="M47" s="4" t="s">
        <v>105</v>
      </c>
      <c r="N47" s="5">
        <v>263</v>
      </c>
      <c r="O47" s="6">
        <v>223</v>
      </c>
      <c r="P47" s="14">
        <f t="shared" si="5"/>
        <v>2992000</v>
      </c>
      <c r="Q47" s="14">
        <f>1884000+828000+79000+69000</f>
        <v>2860000</v>
      </c>
      <c r="R47" s="14">
        <v>0</v>
      </c>
      <c r="S47" s="14">
        <v>0</v>
      </c>
      <c r="T47" s="14">
        <v>0</v>
      </c>
      <c r="U47" s="14">
        <v>0</v>
      </c>
      <c r="V47" s="14">
        <f>57000+69000+6000</f>
        <v>132000</v>
      </c>
      <c r="W47" s="14">
        <v>0</v>
      </c>
      <c r="X47" s="72"/>
      <c r="Y47" s="4" t="s">
        <v>105</v>
      </c>
      <c r="Z47" s="5">
        <v>263</v>
      </c>
      <c r="AA47" s="6">
        <v>223</v>
      </c>
      <c r="AB47" s="14">
        <f t="shared" si="6"/>
        <v>2992000</v>
      </c>
      <c r="AC47" s="14">
        <f>1884000+828000+79000+69000</f>
        <v>2860000</v>
      </c>
      <c r="AD47" s="14">
        <v>0</v>
      </c>
      <c r="AE47" s="14">
        <v>0</v>
      </c>
      <c r="AF47" s="14">
        <v>0</v>
      </c>
      <c r="AG47" s="14">
        <v>0</v>
      </c>
      <c r="AH47" s="14">
        <f>57000+69000+6000</f>
        <v>132000</v>
      </c>
      <c r="AI47" s="14">
        <v>0</v>
      </c>
    </row>
    <row r="48" spans="1:35" ht="15.75" customHeight="1">
      <c r="A48" s="4" t="s">
        <v>109</v>
      </c>
      <c r="B48" s="5">
        <v>264</v>
      </c>
      <c r="C48" s="6">
        <v>225</v>
      </c>
      <c r="D48" s="14">
        <f t="shared" si="4"/>
        <v>932000</v>
      </c>
      <c r="E48" s="14">
        <f>247000+129000</f>
        <v>376000</v>
      </c>
      <c r="F48" s="14">
        <v>0</v>
      </c>
      <c r="G48" s="14">
        <v>0</v>
      </c>
      <c r="H48" s="14">
        <v>0</v>
      </c>
      <c r="I48" s="14">
        <v>0</v>
      </c>
      <c r="J48" s="14">
        <f>50000+99000+97000+310000</f>
        <v>556000</v>
      </c>
      <c r="K48" s="14">
        <v>0</v>
      </c>
      <c r="M48" s="4" t="s">
        <v>109</v>
      </c>
      <c r="N48" s="5">
        <v>264</v>
      </c>
      <c r="O48" s="6">
        <v>225</v>
      </c>
      <c r="P48" s="14">
        <f t="shared" si="5"/>
        <v>932000</v>
      </c>
      <c r="Q48" s="14">
        <f>247000+129000</f>
        <v>376000</v>
      </c>
      <c r="R48" s="14">
        <v>0</v>
      </c>
      <c r="S48" s="14">
        <v>0</v>
      </c>
      <c r="T48" s="14">
        <v>0</v>
      </c>
      <c r="U48" s="14">
        <v>0</v>
      </c>
      <c r="V48" s="14">
        <f>50000+99000+97000+310000</f>
        <v>556000</v>
      </c>
      <c r="W48" s="14">
        <v>0</v>
      </c>
      <c r="X48" s="72"/>
      <c r="Y48" s="4" t="s">
        <v>109</v>
      </c>
      <c r="Z48" s="5">
        <v>264</v>
      </c>
      <c r="AA48" s="6">
        <v>225</v>
      </c>
      <c r="AB48" s="14">
        <f t="shared" si="6"/>
        <v>932000</v>
      </c>
      <c r="AC48" s="14">
        <f>247000+129000</f>
        <v>376000</v>
      </c>
      <c r="AD48" s="14">
        <v>0</v>
      </c>
      <c r="AE48" s="14">
        <v>0</v>
      </c>
      <c r="AF48" s="14">
        <v>0</v>
      </c>
      <c r="AG48" s="14">
        <v>0</v>
      </c>
      <c r="AH48" s="14">
        <f>50000+99000+97000+310000</f>
        <v>556000</v>
      </c>
      <c r="AI48" s="14">
        <v>0</v>
      </c>
    </row>
    <row r="49" spans="1:35" ht="15.75" customHeight="1">
      <c r="A49" s="4" t="s">
        <v>168</v>
      </c>
      <c r="B49" s="5">
        <v>265</v>
      </c>
      <c r="C49" s="6">
        <v>226</v>
      </c>
      <c r="D49" s="14">
        <f t="shared" si="4"/>
        <v>2637380</v>
      </c>
      <c r="E49" s="14">
        <v>669880</v>
      </c>
      <c r="F49" s="14">
        <v>0</v>
      </c>
      <c r="G49" s="14">
        <v>1100900</v>
      </c>
      <c r="H49" s="14">
        <v>0</v>
      </c>
      <c r="I49" s="14">
        <v>0</v>
      </c>
      <c r="J49" s="14">
        <v>866600</v>
      </c>
      <c r="K49" s="14">
        <v>0</v>
      </c>
      <c r="M49" s="4" t="s">
        <v>168</v>
      </c>
      <c r="N49" s="5">
        <v>265</v>
      </c>
      <c r="O49" s="6">
        <v>226</v>
      </c>
      <c r="P49" s="14">
        <f t="shared" si="5"/>
        <v>1662600</v>
      </c>
      <c r="Q49" s="14">
        <v>427000</v>
      </c>
      <c r="R49" s="14">
        <v>0</v>
      </c>
      <c r="S49" s="14">
        <v>290000</v>
      </c>
      <c r="T49" s="14">
        <v>0</v>
      </c>
      <c r="U49" s="14">
        <v>0</v>
      </c>
      <c r="V49" s="14">
        <v>945600</v>
      </c>
      <c r="W49" s="14">
        <v>0</v>
      </c>
      <c r="X49" s="72"/>
      <c r="Y49" s="4" t="s">
        <v>168</v>
      </c>
      <c r="Z49" s="5">
        <v>265</v>
      </c>
      <c r="AA49" s="6">
        <v>226</v>
      </c>
      <c r="AB49" s="14">
        <f t="shared" si="6"/>
        <v>1662600</v>
      </c>
      <c r="AC49" s="14">
        <v>427000</v>
      </c>
      <c r="AD49" s="14">
        <v>0</v>
      </c>
      <c r="AE49" s="14">
        <v>290000</v>
      </c>
      <c r="AF49" s="14">
        <v>0</v>
      </c>
      <c r="AG49" s="14">
        <v>0</v>
      </c>
      <c r="AH49" s="14">
        <v>945600</v>
      </c>
      <c r="AI49" s="14">
        <v>0</v>
      </c>
    </row>
    <row r="50" spans="1:35" ht="15.75" customHeight="1">
      <c r="A50" s="4" t="s">
        <v>182</v>
      </c>
      <c r="B50" s="5"/>
      <c r="C50" s="6">
        <v>227</v>
      </c>
      <c r="D50" s="14">
        <f t="shared" si="4"/>
        <v>7000</v>
      </c>
      <c r="E50" s="14">
        <v>7000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M50" s="4" t="s">
        <v>182</v>
      </c>
      <c r="N50" s="5"/>
      <c r="O50" s="6">
        <v>227</v>
      </c>
      <c r="P50" s="14">
        <f t="shared" si="5"/>
        <v>7000</v>
      </c>
      <c r="Q50" s="14">
        <v>7000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72"/>
      <c r="Y50" s="4" t="s">
        <v>182</v>
      </c>
      <c r="Z50" s="5"/>
      <c r="AA50" s="6">
        <v>227</v>
      </c>
      <c r="AB50" s="14">
        <f t="shared" si="6"/>
        <v>7000</v>
      </c>
      <c r="AC50" s="14">
        <v>7000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</row>
    <row r="51" spans="1:35" ht="28.5" customHeight="1">
      <c r="A51" s="4" t="s">
        <v>121</v>
      </c>
      <c r="B51" s="5">
        <v>266</v>
      </c>
      <c r="C51" s="6">
        <v>346</v>
      </c>
      <c r="D51" s="14">
        <f t="shared" si="4"/>
        <v>488840</v>
      </c>
      <c r="E51" s="14">
        <v>9000</v>
      </c>
      <c r="F51" s="14">
        <v>0</v>
      </c>
      <c r="G51" s="14">
        <v>156840</v>
      </c>
      <c r="H51" s="14">
        <v>0</v>
      </c>
      <c r="I51" s="14">
        <v>0</v>
      </c>
      <c r="J51" s="14">
        <v>323000</v>
      </c>
      <c r="K51" s="14">
        <v>0</v>
      </c>
      <c r="M51" s="4" t="s">
        <v>121</v>
      </c>
      <c r="N51" s="5">
        <v>266</v>
      </c>
      <c r="O51" s="6">
        <v>346</v>
      </c>
      <c r="P51" s="14">
        <f t="shared" si="5"/>
        <v>505000</v>
      </c>
      <c r="Q51" s="14">
        <v>9000</v>
      </c>
      <c r="R51" s="14">
        <v>0</v>
      </c>
      <c r="S51" s="14">
        <f>150000+6000</f>
        <v>156000</v>
      </c>
      <c r="T51" s="14">
        <v>0</v>
      </c>
      <c r="U51" s="14">
        <v>0</v>
      </c>
      <c r="V51" s="14">
        <v>340000</v>
      </c>
      <c r="W51" s="14">
        <v>0</v>
      </c>
      <c r="X51" s="72"/>
      <c r="Y51" s="4" t="s">
        <v>121</v>
      </c>
      <c r="Z51" s="5">
        <v>266</v>
      </c>
      <c r="AA51" s="6">
        <v>346</v>
      </c>
      <c r="AB51" s="14">
        <f t="shared" si="6"/>
        <v>505000</v>
      </c>
      <c r="AC51" s="14">
        <v>9000</v>
      </c>
      <c r="AD51" s="14">
        <v>0</v>
      </c>
      <c r="AE51" s="14">
        <f>150000+6000</f>
        <v>156000</v>
      </c>
      <c r="AF51" s="14">
        <v>0</v>
      </c>
      <c r="AG51" s="14">
        <v>0</v>
      </c>
      <c r="AH51" s="14">
        <v>340000</v>
      </c>
      <c r="AI51" s="14">
        <v>0</v>
      </c>
    </row>
    <row r="52" spans="1:35" ht="28.5" customHeight="1">
      <c r="A52" s="4" t="s">
        <v>184</v>
      </c>
      <c r="B52" s="5"/>
      <c r="C52" s="6">
        <v>345</v>
      </c>
      <c r="D52" s="14">
        <f t="shared" si="4"/>
        <v>389000</v>
      </c>
      <c r="E52" s="14">
        <v>50000</v>
      </c>
      <c r="F52" s="14">
        <v>0</v>
      </c>
      <c r="G52" s="14">
        <v>0</v>
      </c>
      <c r="H52" s="14">
        <v>0</v>
      </c>
      <c r="I52" s="14">
        <v>0</v>
      </c>
      <c r="J52" s="14">
        <v>339000</v>
      </c>
      <c r="K52" s="14">
        <v>0</v>
      </c>
      <c r="M52" s="4" t="s">
        <v>184</v>
      </c>
      <c r="N52" s="5"/>
      <c r="O52" s="6">
        <v>345</v>
      </c>
      <c r="P52" s="14">
        <f t="shared" si="5"/>
        <v>400000</v>
      </c>
      <c r="Q52" s="14">
        <v>50000</v>
      </c>
      <c r="R52" s="14">
        <v>0</v>
      </c>
      <c r="S52" s="14">
        <v>0</v>
      </c>
      <c r="T52" s="14">
        <v>0</v>
      </c>
      <c r="U52" s="14">
        <v>0</v>
      </c>
      <c r="V52" s="14">
        <v>350000</v>
      </c>
      <c r="W52" s="14">
        <v>0</v>
      </c>
      <c r="X52" s="72"/>
      <c r="Y52" s="4" t="s">
        <v>184</v>
      </c>
      <c r="Z52" s="5"/>
      <c r="AA52" s="6">
        <v>345</v>
      </c>
      <c r="AB52" s="14">
        <f t="shared" si="6"/>
        <v>400000</v>
      </c>
      <c r="AC52" s="14">
        <v>50000</v>
      </c>
      <c r="AD52" s="14">
        <v>0</v>
      </c>
      <c r="AE52" s="14">
        <v>0</v>
      </c>
      <c r="AF52" s="14">
        <v>0</v>
      </c>
      <c r="AG52" s="14">
        <v>0</v>
      </c>
      <c r="AH52" s="14">
        <v>350000</v>
      </c>
      <c r="AI52" s="14">
        <v>0</v>
      </c>
    </row>
    <row r="53" spans="1:35" ht="28.5" customHeight="1">
      <c r="A53" s="4" t="s">
        <v>183</v>
      </c>
      <c r="B53" s="5"/>
      <c r="C53" s="6">
        <v>343</v>
      </c>
      <c r="D53" s="14">
        <f t="shared" si="4"/>
        <v>120765</v>
      </c>
      <c r="E53" s="14">
        <v>120000</v>
      </c>
      <c r="F53" s="14">
        <v>0</v>
      </c>
      <c r="G53" s="14">
        <v>0</v>
      </c>
      <c r="H53" s="14">
        <v>0</v>
      </c>
      <c r="I53" s="14">
        <v>0</v>
      </c>
      <c r="J53" s="14">
        <v>765</v>
      </c>
      <c r="K53" s="14">
        <v>0</v>
      </c>
      <c r="M53" s="4" t="s">
        <v>183</v>
      </c>
      <c r="N53" s="5"/>
      <c r="O53" s="6">
        <v>343</v>
      </c>
      <c r="P53" s="14">
        <f t="shared" si="5"/>
        <v>120000</v>
      </c>
      <c r="Q53" s="14">
        <v>120000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72"/>
      <c r="Y53" s="4" t="s">
        <v>183</v>
      </c>
      <c r="Z53" s="5"/>
      <c r="AA53" s="6">
        <v>343</v>
      </c>
      <c r="AB53" s="14">
        <f t="shared" si="6"/>
        <v>120000</v>
      </c>
      <c r="AC53" s="14">
        <v>120000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</row>
    <row r="54" spans="1:35" ht="28.5" customHeight="1">
      <c r="A54" s="4" t="s">
        <v>186</v>
      </c>
      <c r="B54" s="5"/>
      <c r="C54" s="6">
        <v>349</v>
      </c>
      <c r="D54" s="14">
        <f t="shared" si="4"/>
        <v>481660</v>
      </c>
      <c r="E54" s="14">
        <v>0</v>
      </c>
      <c r="F54" s="14">
        <v>0</v>
      </c>
      <c r="G54" s="14">
        <v>327260</v>
      </c>
      <c r="H54" s="14">
        <v>0</v>
      </c>
      <c r="I54" s="14">
        <v>0</v>
      </c>
      <c r="J54" s="14">
        <f>15400+139000</f>
        <v>154400</v>
      </c>
      <c r="K54" s="14">
        <v>0</v>
      </c>
      <c r="M54" s="4" t="s">
        <v>186</v>
      </c>
      <c r="N54" s="5"/>
      <c r="O54" s="6">
        <v>349</v>
      </c>
      <c r="P54" s="14">
        <f t="shared" si="5"/>
        <v>463400</v>
      </c>
      <c r="Q54" s="14">
        <v>0</v>
      </c>
      <c r="R54" s="14">
        <v>0</v>
      </c>
      <c r="S54" s="14">
        <f>300000+9000</f>
        <v>309000</v>
      </c>
      <c r="T54" s="14">
        <v>0</v>
      </c>
      <c r="U54" s="14">
        <v>0</v>
      </c>
      <c r="V54" s="14">
        <f>15400+139000</f>
        <v>154400</v>
      </c>
      <c r="W54" s="14">
        <v>0</v>
      </c>
      <c r="X54" s="72"/>
      <c r="Y54" s="4" t="s">
        <v>186</v>
      </c>
      <c r="Z54" s="5"/>
      <c r="AA54" s="6">
        <v>349</v>
      </c>
      <c r="AB54" s="14">
        <f t="shared" si="6"/>
        <v>463400</v>
      </c>
      <c r="AC54" s="14">
        <v>0</v>
      </c>
      <c r="AD54" s="14">
        <v>0</v>
      </c>
      <c r="AE54" s="14">
        <f>300000+9000</f>
        <v>309000</v>
      </c>
      <c r="AF54" s="14">
        <v>0</v>
      </c>
      <c r="AG54" s="14">
        <v>0</v>
      </c>
      <c r="AH54" s="14">
        <f>15400+139000</f>
        <v>154400</v>
      </c>
      <c r="AI54" s="14">
        <v>0</v>
      </c>
    </row>
    <row r="55" spans="1:35" ht="44.4" customHeight="1">
      <c r="A55" s="4" t="s">
        <v>185</v>
      </c>
      <c r="B55" s="5"/>
      <c r="C55" s="6">
        <v>353</v>
      </c>
      <c r="D55" s="14">
        <f t="shared" si="4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M55" s="4" t="s">
        <v>185</v>
      </c>
      <c r="N55" s="5"/>
      <c r="O55" s="6">
        <v>353</v>
      </c>
      <c r="P55" s="14">
        <f t="shared" si="5"/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72"/>
      <c r="Y55" s="4" t="s">
        <v>185</v>
      </c>
      <c r="Z55" s="5"/>
      <c r="AA55" s="6">
        <v>353</v>
      </c>
      <c r="AB55" s="14">
        <f t="shared" si="6"/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</row>
    <row r="56" spans="1:35" ht="15.75" customHeight="1">
      <c r="A56" s="4" t="s">
        <v>169</v>
      </c>
      <c r="B56" s="5">
        <v>267</v>
      </c>
      <c r="C56" s="6"/>
      <c r="D56" s="14">
        <f t="shared" si="4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M56" s="4" t="s">
        <v>169</v>
      </c>
      <c r="N56" s="5">
        <v>267</v>
      </c>
      <c r="O56" s="6"/>
      <c r="P56" s="14">
        <f t="shared" si="5"/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72"/>
      <c r="Y56" s="4" t="s">
        <v>169</v>
      </c>
      <c r="Z56" s="5">
        <v>267</v>
      </c>
      <c r="AA56" s="6"/>
      <c r="AB56" s="14">
        <f t="shared" si="6"/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</row>
    <row r="57" spans="1:35" ht="15.75" customHeight="1">
      <c r="A57" s="4" t="s">
        <v>97</v>
      </c>
      <c r="B57" s="5">
        <v>268</v>
      </c>
      <c r="C57" s="6">
        <v>212</v>
      </c>
      <c r="D57" s="14">
        <f t="shared" si="4"/>
        <v>101972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88">
        <v>101972</v>
      </c>
      <c r="K57" s="14">
        <v>0</v>
      </c>
      <c r="M57" s="4" t="s">
        <v>97</v>
      </c>
      <c r="N57" s="5">
        <v>268</v>
      </c>
      <c r="O57" s="6">
        <v>212</v>
      </c>
      <c r="P57" s="14">
        <f t="shared" si="5"/>
        <v>100000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88">
        <v>100000</v>
      </c>
      <c r="W57" s="14">
        <v>0</v>
      </c>
      <c r="X57" s="72"/>
      <c r="Y57" s="4" t="s">
        <v>97</v>
      </c>
      <c r="Z57" s="5">
        <v>268</v>
      </c>
      <c r="AA57" s="6">
        <v>212</v>
      </c>
      <c r="AB57" s="14">
        <f t="shared" si="6"/>
        <v>100000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88">
        <v>100000</v>
      </c>
      <c r="AI57" s="14">
        <v>0</v>
      </c>
    </row>
    <row r="58" spans="1:35" ht="17.399999999999999" customHeight="1">
      <c r="A58" s="4" t="s">
        <v>106</v>
      </c>
      <c r="B58" s="5">
        <v>264</v>
      </c>
      <c r="C58" s="6">
        <v>224</v>
      </c>
      <c r="D58" s="14">
        <f t="shared" si="4"/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M58" s="4" t="s">
        <v>106</v>
      </c>
      <c r="N58" s="5">
        <v>264</v>
      </c>
      <c r="O58" s="6">
        <v>224</v>
      </c>
      <c r="P58" s="14">
        <f t="shared" si="5"/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72"/>
      <c r="Y58" s="4" t="s">
        <v>106</v>
      </c>
      <c r="Z58" s="5">
        <v>264</v>
      </c>
      <c r="AA58" s="6">
        <v>224</v>
      </c>
      <c r="AB58" s="14">
        <f t="shared" si="6"/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</row>
    <row r="59" spans="1:35" ht="18.75" customHeight="1">
      <c r="A59" s="7" t="s">
        <v>3</v>
      </c>
      <c r="B59" s="5" t="s">
        <v>128</v>
      </c>
      <c r="C59" s="6"/>
      <c r="D59" s="14">
        <f t="shared" si="4"/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M59" s="7" t="s">
        <v>3</v>
      </c>
      <c r="N59" s="5" t="s">
        <v>128</v>
      </c>
      <c r="O59" s="6"/>
      <c r="P59" s="14">
        <f t="shared" si="5"/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72"/>
      <c r="Y59" s="7" t="s">
        <v>3</v>
      </c>
      <c r="Z59" s="5" t="s">
        <v>128</v>
      </c>
      <c r="AA59" s="6"/>
      <c r="AB59" s="14">
        <f t="shared" si="6"/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</row>
    <row r="60" spans="1:35" ht="28.5" customHeight="1">
      <c r="A60" s="4" t="s">
        <v>107</v>
      </c>
      <c r="B60" s="5">
        <v>265</v>
      </c>
      <c r="C60" s="6"/>
      <c r="D60" s="14">
        <f t="shared" si="4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M60" s="4" t="s">
        <v>107</v>
      </c>
      <c r="N60" s="5">
        <v>265</v>
      </c>
      <c r="O60" s="6"/>
      <c r="P60" s="14">
        <f t="shared" si="5"/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72"/>
      <c r="Y60" s="4" t="s">
        <v>107</v>
      </c>
      <c r="Z60" s="5">
        <v>265</v>
      </c>
      <c r="AA60" s="6"/>
      <c r="AB60" s="14">
        <f t="shared" si="6"/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</row>
    <row r="61" spans="1:35" ht="27.75" customHeight="1">
      <c r="A61" s="4" t="s">
        <v>108</v>
      </c>
      <c r="B61" s="5">
        <v>266</v>
      </c>
      <c r="C61" s="6"/>
      <c r="D61" s="14">
        <f t="shared" si="4"/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M61" s="4" t="s">
        <v>108</v>
      </c>
      <c r="N61" s="5">
        <v>266</v>
      </c>
      <c r="O61" s="6"/>
      <c r="P61" s="14">
        <f t="shared" si="5"/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72"/>
      <c r="Y61" s="4" t="s">
        <v>108</v>
      </c>
      <c r="Z61" s="5">
        <v>266</v>
      </c>
      <c r="AA61" s="6"/>
      <c r="AB61" s="14">
        <f t="shared" si="6"/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</row>
    <row r="62" spans="1:35" ht="17.25" customHeight="1">
      <c r="A62" s="4" t="s">
        <v>109</v>
      </c>
      <c r="B62" s="5">
        <v>267</v>
      </c>
      <c r="C62" s="6"/>
      <c r="D62" s="14">
        <f t="shared" si="4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M62" s="4" t="s">
        <v>109</v>
      </c>
      <c r="N62" s="5">
        <v>267</v>
      </c>
      <c r="O62" s="6"/>
      <c r="P62" s="14">
        <f t="shared" si="5"/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72"/>
      <c r="Y62" s="4" t="s">
        <v>109</v>
      </c>
      <c r="Z62" s="5">
        <v>267</v>
      </c>
      <c r="AA62" s="6"/>
      <c r="AB62" s="14">
        <f t="shared" si="6"/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</row>
    <row r="63" spans="1:35" ht="13.95" customHeight="1">
      <c r="A63" s="7" t="s">
        <v>3</v>
      </c>
      <c r="B63" s="5" t="s">
        <v>128</v>
      </c>
      <c r="C63" s="6"/>
      <c r="D63" s="14">
        <f t="shared" si="4"/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M63" s="7" t="s">
        <v>3</v>
      </c>
      <c r="N63" s="5" t="s">
        <v>128</v>
      </c>
      <c r="O63" s="6"/>
      <c r="P63" s="14">
        <f t="shared" si="5"/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72"/>
      <c r="Y63" s="7" t="s">
        <v>3</v>
      </c>
      <c r="Z63" s="5" t="s">
        <v>128</v>
      </c>
      <c r="AA63" s="6"/>
      <c r="AB63" s="14">
        <f t="shared" si="6"/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</row>
    <row r="64" spans="1:35" ht="27.75" customHeight="1">
      <c r="A64" s="4" t="s">
        <v>110</v>
      </c>
      <c r="B64" s="5">
        <v>268</v>
      </c>
      <c r="C64" s="6"/>
      <c r="D64" s="14">
        <f t="shared" si="4"/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M64" s="4" t="s">
        <v>110</v>
      </c>
      <c r="N64" s="5">
        <v>268</v>
      </c>
      <c r="O64" s="6"/>
      <c r="P64" s="14">
        <f t="shared" si="5"/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72"/>
      <c r="Y64" s="4" t="s">
        <v>110</v>
      </c>
      <c r="Z64" s="5">
        <v>268</v>
      </c>
      <c r="AA64" s="6"/>
      <c r="AB64" s="14">
        <f t="shared" si="6"/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</row>
    <row r="65" spans="1:35" ht="31.5" customHeight="1">
      <c r="A65" s="4" t="s">
        <v>111</v>
      </c>
      <c r="B65" s="5">
        <v>269</v>
      </c>
      <c r="C65" s="6"/>
      <c r="D65" s="14">
        <f t="shared" si="4"/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M65" s="4" t="s">
        <v>111</v>
      </c>
      <c r="N65" s="5">
        <v>269</v>
      </c>
      <c r="O65" s="6"/>
      <c r="P65" s="14">
        <f t="shared" si="5"/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72"/>
      <c r="Y65" s="4" t="s">
        <v>111</v>
      </c>
      <c r="Z65" s="5">
        <v>269</v>
      </c>
      <c r="AA65" s="6"/>
      <c r="AB65" s="14">
        <f t="shared" si="6"/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</row>
    <row r="66" spans="1:35" ht="16.5" customHeight="1">
      <c r="A66" s="4" t="s">
        <v>112</v>
      </c>
      <c r="B66" s="5">
        <v>300</v>
      </c>
      <c r="C66" s="5" t="s">
        <v>128</v>
      </c>
      <c r="D66" s="14">
        <f t="shared" si="4"/>
        <v>0</v>
      </c>
      <c r="E66" s="14">
        <v>0</v>
      </c>
      <c r="F66" s="14">
        <v>0</v>
      </c>
      <c r="G66" s="14">
        <f>G68</f>
        <v>0</v>
      </c>
      <c r="H66" s="14"/>
      <c r="I66" s="14">
        <v>0</v>
      </c>
      <c r="J66" s="14">
        <f>J68</f>
        <v>0</v>
      </c>
      <c r="K66" s="14">
        <v>0</v>
      </c>
      <c r="M66" s="4" t="s">
        <v>112</v>
      </c>
      <c r="N66" s="5">
        <v>300</v>
      </c>
      <c r="O66" s="5" t="s">
        <v>128</v>
      </c>
      <c r="P66" s="14">
        <f t="shared" si="5"/>
        <v>0</v>
      </c>
      <c r="Q66" s="14">
        <v>0</v>
      </c>
      <c r="R66" s="14">
        <v>0</v>
      </c>
      <c r="S66" s="14">
        <f>S68</f>
        <v>0</v>
      </c>
      <c r="T66" s="14"/>
      <c r="U66" s="14">
        <v>0</v>
      </c>
      <c r="V66" s="14">
        <f>V68</f>
        <v>0</v>
      </c>
      <c r="W66" s="14">
        <v>0</v>
      </c>
      <c r="X66" s="72"/>
      <c r="Y66" s="4" t="s">
        <v>112</v>
      </c>
      <c r="Z66" s="5">
        <v>300</v>
      </c>
      <c r="AA66" s="5" t="s">
        <v>128</v>
      </c>
      <c r="AB66" s="14">
        <f t="shared" si="6"/>
        <v>0</v>
      </c>
      <c r="AC66" s="14">
        <v>0</v>
      </c>
      <c r="AD66" s="14">
        <v>0</v>
      </c>
      <c r="AE66" s="14">
        <f>AE68</f>
        <v>0</v>
      </c>
      <c r="AF66" s="14"/>
      <c r="AG66" s="14">
        <v>0</v>
      </c>
      <c r="AH66" s="14">
        <f>AH68</f>
        <v>0</v>
      </c>
      <c r="AI66" s="14">
        <v>0</v>
      </c>
    </row>
    <row r="67" spans="1:35">
      <c r="A67" s="4" t="s">
        <v>3</v>
      </c>
      <c r="B67" s="5" t="s">
        <v>128</v>
      </c>
      <c r="C67" s="6"/>
      <c r="D67" s="14">
        <f t="shared" si="4"/>
        <v>0</v>
      </c>
      <c r="E67" s="14"/>
      <c r="F67" s="14"/>
      <c r="G67" s="14"/>
      <c r="H67" s="14"/>
      <c r="I67" s="14"/>
      <c r="J67" s="14"/>
      <c r="K67" s="14"/>
      <c r="M67" s="4" t="s">
        <v>3</v>
      </c>
      <c r="N67" s="5" t="s">
        <v>128</v>
      </c>
      <c r="O67" s="6"/>
      <c r="P67" s="14">
        <f t="shared" si="5"/>
        <v>0</v>
      </c>
      <c r="Q67" s="14"/>
      <c r="R67" s="14"/>
      <c r="S67" s="14"/>
      <c r="T67" s="14"/>
      <c r="U67" s="14"/>
      <c r="V67" s="14"/>
      <c r="W67" s="14"/>
      <c r="X67" s="72"/>
      <c r="Y67" s="4" t="s">
        <v>3</v>
      </c>
      <c r="Z67" s="5" t="s">
        <v>128</v>
      </c>
      <c r="AA67" s="6"/>
      <c r="AB67" s="14">
        <f t="shared" si="6"/>
        <v>0</v>
      </c>
      <c r="AC67" s="14"/>
      <c r="AD67" s="14"/>
      <c r="AE67" s="14"/>
      <c r="AF67" s="14"/>
      <c r="AG67" s="14"/>
      <c r="AH67" s="14"/>
      <c r="AI67" s="14"/>
    </row>
    <row r="68" spans="1:35" ht="16.5" customHeight="1">
      <c r="A68" s="4" t="s">
        <v>113</v>
      </c>
      <c r="B68" s="5">
        <v>310</v>
      </c>
      <c r="C68" s="6"/>
      <c r="D68" s="14">
        <f t="shared" si="4"/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M68" s="4" t="s">
        <v>113</v>
      </c>
      <c r="N68" s="5">
        <v>310</v>
      </c>
      <c r="O68" s="6"/>
      <c r="P68" s="14">
        <f t="shared" si="5"/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72"/>
      <c r="Y68" s="4" t="s">
        <v>113</v>
      </c>
      <c r="Z68" s="5">
        <v>310</v>
      </c>
      <c r="AA68" s="6"/>
      <c r="AB68" s="14">
        <f t="shared" si="6"/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</row>
    <row r="69" spans="1:35" ht="28.95" customHeight="1">
      <c r="A69" s="4" t="s">
        <v>114</v>
      </c>
      <c r="B69" s="5">
        <v>311</v>
      </c>
      <c r="C69" s="6"/>
      <c r="D69" s="14">
        <f t="shared" si="4"/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M69" s="4" t="s">
        <v>114</v>
      </c>
      <c r="N69" s="5">
        <v>311</v>
      </c>
      <c r="O69" s="6"/>
      <c r="P69" s="14">
        <f t="shared" si="5"/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72"/>
      <c r="Y69" s="4" t="s">
        <v>114</v>
      </c>
      <c r="Z69" s="5">
        <v>311</v>
      </c>
      <c r="AA69" s="6"/>
      <c r="AB69" s="14">
        <f t="shared" si="6"/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</row>
    <row r="70" spans="1:35" ht="27" customHeight="1">
      <c r="A70" s="4" t="s">
        <v>115</v>
      </c>
      <c r="B70" s="3">
        <v>312</v>
      </c>
      <c r="C70" s="4"/>
      <c r="D70" s="14">
        <f t="shared" si="4"/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M70" s="4" t="s">
        <v>115</v>
      </c>
      <c r="N70" s="3">
        <v>312</v>
      </c>
      <c r="O70" s="4"/>
      <c r="P70" s="14">
        <f t="shared" si="5"/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75"/>
      <c r="Y70" s="4" t="s">
        <v>115</v>
      </c>
      <c r="Z70" s="3">
        <v>312</v>
      </c>
      <c r="AA70" s="4"/>
      <c r="AB70" s="14">
        <f t="shared" si="6"/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</row>
    <row r="71" spans="1:35" ht="14.25" customHeight="1">
      <c r="A71" s="4" t="s">
        <v>116</v>
      </c>
      <c r="B71" s="5">
        <v>320</v>
      </c>
      <c r="C71" s="6"/>
      <c r="D71" s="14">
        <f t="shared" si="4"/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M71" s="4" t="s">
        <v>116</v>
      </c>
      <c r="N71" s="5">
        <v>320</v>
      </c>
      <c r="O71" s="6"/>
      <c r="P71" s="14">
        <f t="shared" si="5"/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72"/>
      <c r="Y71" s="4" t="s">
        <v>116</v>
      </c>
      <c r="Z71" s="5">
        <v>320</v>
      </c>
      <c r="AA71" s="6"/>
      <c r="AB71" s="14">
        <f t="shared" si="6"/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</row>
    <row r="72" spans="1:35" ht="27" customHeight="1">
      <c r="A72" s="4" t="s">
        <v>117</v>
      </c>
      <c r="B72" s="5">
        <v>321</v>
      </c>
      <c r="C72" s="6"/>
      <c r="D72" s="14">
        <f t="shared" si="4"/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M72" s="4" t="s">
        <v>117</v>
      </c>
      <c r="N72" s="5">
        <v>321</v>
      </c>
      <c r="O72" s="6"/>
      <c r="P72" s="14">
        <f t="shared" si="5"/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72"/>
      <c r="Y72" s="4" t="s">
        <v>117</v>
      </c>
      <c r="Z72" s="5">
        <v>321</v>
      </c>
      <c r="AA72" s="6"/>
      <c r="AB72" s="14">
        <f t="shared" si="6"/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</row>
    <row r="73" spans="1:35">
      <c r="A73" s="4" t="s">
        <v>3</v>
      </c>
      <c r="B73" s="5" t="s">
        <v>128</v>
      </c>
      <c r="C73" s="6"/>
      <c r="D73" s="14">
        <f t="shared" si="4"/>
        <v>0</v>
      </c>
      <c r="E73" s="14"/>
      <c r="F73" s="14"/>
      <c r="G73" s="14"/>
      <c r="H73" s="14"/>
      <c r="I73" s="14"/>
      <c r="J73" s="14"/>
      <c r="K73" s="14"/>
      <c r="M73" s="4" t="s">
        <v>3</v>
      </c>
      <c r="N73" s="5" t="s">
        <v>128</v>
      </c>
      <c r="O73" s="6"/>
      <c r="P73" s="14">
        <f t="shared" si="5"/>
        <v>0</v>
      </c>
      <c r="Q73" s="14"/>
      <c r="R73" s="14"/>
      <c r="S73" s="14"/>
      <c r="T73" s="14"/>
      <c r="U73" s="14"/>
      <c r="V73" s="14"/>
      <c r="W73" s="14"/>
      <c r="X73" s="72"/>
      <c r="Y73" s="4" t="s">
        <v>3</v>
      </c>
      <c r="Z73" s="5" t="s">
        <v>128</v>
      </c>
      <c r="AA73" s="6"/>
      <c r="AB73" s="14">
        <f t="shared" si="6"/>
        <v>0</v>
      </c>
      <c r="AC73" s="14"/>
      <c r="AD73" s="14"/>
      <c r="AE73" s="14"/>
      <c r="AF73" s="14"/>
      <c r="AG73" s="14"/>
      <c r="AH73" s="14"/>
      <c r="AI73" s="14"/>
    </row>
    <row r="74" spans="1:35" ht="25.5" customHeight="1">
      <c r="A74" s="4" t="s">
        <v>118</v>
      </c>
      <c r="B74" s="5">
        <v>322</v>
      </c>
      <c r="C74" s="6">
        <v>310</v>
      </c>
      <c r="D74" s="14">
        <f t="shared" si="4"/>
        <v>730000</v>
      </c>
      <c r="E74" s="14">
        <v>0</v>
      </c>
      <c r="F74" s="14">
        <v>0</v>
      </c>
      <c r="G74" s="54">
        <v>0</v>
      </c>
      <c r="H74" s="14">
        <v>0</v>
      </c>
      <c r="I74" s="14">
        <v>0</v>
      </c>
      <c r="J74" s="52">
        <v>730000</v>
      </c>
      <c r="K74" s="14">
        <v>0</v>
      </c>
      <c r="M74" s="4" t="s">
        <v>118</v>
      </c>
      <c r="N74" s="5">
        <v>322</v>
      </c>
      <c r="O74" s="6">
        <v>310</v>
      </c>
      <c r="P74" s="14">
        <f t="shared" si="5"/>
        <v>730000</v>
      </c>
      <c r="Q74" s="14">
        <v>0</v>
      </c>
      <c r="R74" s="14">
        <v>0</v>
      </c>
      <c r="S74" s="54">
        <v>0</v>
      </c>
      <c r="T74" s="14">
        <v>0</v>
      </c>
      <c r="U74" s="14">
        <v>0</v>
      </c>
      <c r="V74" s="52">
        <v>730000</v>
      </c>
      <c r="W74" s="14">
        <v>0</v>
      </c>
      <c r="X74" s="72"/>
      <c r="Y74" s="4" t="s">
        <v>118</v>
      </c>
      <c r="Z74" s="5">
        <v>322</v>
      </c>
      <c r="AA74" s="6">
        <v>310</v>
      </c>
      <c r="AB74" s="14">
        <f t="shared" si="6"/>
        <v>730000</v>
      </c>
      <c r="AC74" s="14">
        <v>0</v>
      </c>
      <c r="AD74" s="14">
        <v>0</v>
      </c>
      <c r="AE74" s="54">
        <v>0</v>
      </c>
      <c r="AF74" s="14">
        <v>0</v>
      </c>
      <c r="AG74" s="14">
        <v>0</v>
      </c>
      <c r="AH74" s="52">
        <v>730000</v>
      </c>
      <c r="AI74" s="14">
        <v>0</v>
      </c>
    </row>
    <row r="75" spans="1:35" ht="27" customHeight="1">
      <c r="A75" s="4" t="s">
        <v>119</v>
      </c>
      <c r="B75" s="5">
        <v>323</v>
      </c>
      <c r="C75" s="6"/>
      <c r="D75" s="14">
        <f t="shared" si="4"/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M75" s="4" t="s">
        <v>119</v>
      </c>
      <c r="N75" s="5">
        <v>323</v>
      </c>
      <c r="O75" s="6"/>
      <c r="P75" s="14">
        <f t="shared" si="5"/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72"/>
      <c r="Y75" s="4" t="s">
        <v>119</v>
      </c>
      <c r="Z75" s="5">
        <v>323</v>
      </c>
      <c r="AA75" s="6"/>
      <c r="AB75" s="14">
        <f t="shared" si="6"/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</row>
    <row r="76" spans="1:35" ht="25.95" customHeight="1">
      <c r="A76" s="4" t="s">
        <v>120</v>
      </c>
      <c r="B76" s="5">
        <v>324</v>
      </c>
      <c r="C76" s="6"/>
      <c r="D76" s="14">
        <f t="shared" si="4"/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M76" s="4" t="s">
        <v>120</v>
      </c>
      <c r="N76" s="5">
        <v>324</v>
      </c>
      <c r="O76" s="6"/>
      <c r="P76" s="14">
        <f t="shared" si="5"/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72"/>
      <c r="Y76" s="4" t="s">
        <v>120</v>
      </c>
      <c r="Z76" s="5">
        <v>324</v>
      </c>
      <c r="AA76" s="6"/>
      <c r="AB76" s="14">
        <f t="shared" si="6"/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</row>
    <row r="77" spans="1:35" ht="30" customHeight="1">
      <c r="A77" s="4" t="s">
        <v>121</v>
      </c>
      <c r="B77" s="5">
        <v>325</v>
      </c>
      <c r="C77" s="6"/>
      <c r="D77" s="14">
        <f t="shared" si="4"/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M77" s="4" t="s">
        <v>121</v>
      </c>
      <c r="N77" s="5">
        <v>325</v>
      </c>
      <c r="O77" s="6"/>
      <c r="P77" s="14">
        <f t="shared" si="5"/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72"/>
      <c r="Y77" s="4" t="s">
        <v>121</v>
      </c>
      <c r="Z77" s="5">
        <v>325</v>
      </c>
      <c r="AA77" s="6"/>
      <c r="AB77" s="14">
        <f t="shared" si="6"/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</row>
    <row r="78" spans="1:35" ht="30" customHeight="1">
      <c r="A78" s="4" t="s">
        <v>187</v>
      </c>
      <c r="B78" s="5">
        <v>352</v>
      </c>
      <c r="C78" s="6"/>
      <c r="D78" s="14">
        <f t="shared" si="4"/>
        <v>0</v>
      </c>
      <c r="E78" s="14"/>
      <c r="F78" s="14"/>
      <c r="G78" s="14"/>
      <c r="H78" s="14"/>
      <c r="I78" s="14"/>
      <c r="J78" s="14"/>
      <c r="K78" s="14"/>
      <c r="M78" s="4" t="s">
        <v>187</v>
      </c>
      <c r="N78" s="5">
        <v>352</v>
      </c>
      <c r="O78" s="6"/>
      <c r="P78" s="14">
        <f t="shared" si="5"/>
        <v>0</v>
      </c>
      <c r="Q78" s="14"/>
      <c r="R78" s="14"/>
      <c r="S78" s="14"/>
      <c r="T78" s="14"/>
      <c r="U78" s="14"/>
      <c r="V78" s="14"/>
      <c r="W78" s="14"/>
      <c r="X78" s="72"/>
      <c r="Y78" s="4" t="s">
        <v>187</v>
      </c>
      <c r="Z78" s="5">
        <v>352</v>
      </c>
      <c r="AA78" s="6"/>
      <c r="AB78" s="14">
        <f t="shared" si="6"/>
        <v>0</v>
      </c>
      <c r="AC78" s="14"/>
      <c r="AD78" s="14"/>
      <c r="AE78" s="14"/>
      <c r="AF78" s="14"/>
      <c r="AG78" s="14"/>
      <c r="AH78" s="14"/>
      <c r="AI78" s="14"/>
    </row>
    <row r="79" spans="1:35" ht="14.25" customHeight="1">
      <c r="A79" s="4" t="s">
        <v>122</v>
      </c>
      <c r="B79" s="5">
        <v>400</v>
      </c>
      <c r="C79" s="6"/>
      <c r="D79" s="14">
        <f t="shared" si="4"/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M79" s="4" t="s">
        <v>122</v>
      </c>
      <c r="N79" s="5">
        <v>400</v>
      </c>
      <c r="O79" s="6"/>
      <c r="P79" s="14">
        <f t="shared" si="5"/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72"/>
      <c r="Y79" s="4" t="s">
        <v>122</v>
      </c>
      <c r="Z79" s="5">
        <v>400</v>
      </c>
      <c r="AA79" s="6"/>
      <c r="AB79" s="14">
        <f t="shared" si="6"/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</row>
    <row r="80" spans="1:35" ht="15" customHeight="1">
      <c r="A80" s="4" t="s">
        <v>123</v>
      </c>
      <c r="B80" s="5">
        <v>410</v>
      </c>
      <c r="C80" s="6"/>
      <c r="D80" s="14">
        <f t="shared" si="4"/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M80" s="4" t="s">
        <v>123</v>
      </c>
      <c r="N80" s="5">
        <v>410</v>
      </c>
      <c r="O80" s="6"/>
      <c r="P80" s="14">
        <f t="shared" si="5"/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72"/>
      <c r="Y80" s="4" t="s">
        <v>123</v>
      </c>
      <c r="Z80" s="5">
        <v>410</v>
      </c>
      <c r="AA80" s="6"/>
      <c r="AB80" s="14">
        <f t="shared" si="6"/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</row>
    <row r="81" spans="1:35" ht="17.25" customHeight="1">
      <c r="A81" s="4" t="s">
        <v>124</v>
      </c>
      <c r="B81" s="5">
        <v>420</v>
      </c>
      <c r="C81" s="6"/>
      <c r="D81" s="14">
        <f t="shared" si="4"/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M81" s="4" t="s">
        <v>124</v>
      </c>
      <c r="N81" s="5">
        <v>420</v>
      </c>
      <c r="O81" s="6"/>
      <c r="P81" s="14">
        <f t="shared" si="5"/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72"/>
      <c r="Y81" s="4" t="s">
        <v>124</v>
      </c>
      <c r="Z81" s="5">
        <v>420</v>
      </c>
      <c r="AA81" s="6"/>
      <c r="AB81" s="14">
        <f t="shared" si="6"/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</row>
    <row r="82" spans="1:35">
      <c r="A82" s="4" t="s">
        <v>3</v>
      </c>
      <c r="B82" s="5" t="s">
        <v>128</v>
      </c>
      <c r="C82" s="6"/>
      <c r="D82" s="14">
        <f t="shared" si="4"/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M82" s="4" t="s">
        <v>3</v>
      </c>
      <c r="N82" s="5" t="s">
        <v>128</v>
      </c>
      <c r="O82" s="6"/>
      <c r="P82" s="14">
        <f t="shared" si="5"/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72"/>
      <c r="Y82" s="4" t="s">
        <v>3</v>
      </c>
      <c r="Z82" s="5" t="s">
        <v>128</v>
      </c>
      <c r="AA82" s="6"/>
      <c r="AB82" s="14">
        <f t="shared" si="6"/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</row>
    <row r="83" spans="1:35">
      <c r="A83" s="4" t="s">
        <v>84</v>
      </c>
      <c r="B83" s="5">
        <v>421</v>
      </c>
      <c r="C83" s="6"/>
      <c r="D83" s="14">
        <f t="shared" si="4"/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M83" s="4" t="s">
        <v>84</v>
      </c>
      <c r="N83" s="5">
        <v>421</v>
      </c>
      <c r="O83" s="6"/>
      <c r="P83" s="14">
        <f t="shared" si="5"/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72"/>
      <c r="Y83" s="4" t="s">
        <v>84</v>
      </c>
      <c r="Z83" s="5">
        <v>421</v>
      </c>
      <c r="AA83" s="6"/>
      <c r="AB83" s="14">
        <f t="shared" si="6"/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</row>
    <row r="84" spans="1:35">
      <c r="A84" s="4" t="s">
        <v>85</v>
      </c>
      <c r="B84" s="5">
        <v>422</v>
      </c>
      <c r="C84" s="6"/>
      <c r="D84" s="14">
        <f t="shared" si="4"/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M84" s="4" t="s">
        <v>85</v>
      </c>
      <c r="N84" s="5">
        <v>422</v>
      </c>
      <c r="O84" s="6"/>
      <c r="P84" s="14">
        <f t="shared" si="5"/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72"/>
      <c r="Y84" s="4" t="s">
        <v>85</v>
      </c>
      <c r="Z84" s="5">
        <v>422</v>
      </c>
      <c r="AA84" s="6"/>
      <c r="AB84" s="14">
        <f t="shared" si="6"/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</row>
    <row r="85" spans="1:35" ht="14.25" customHeight="1">
      <c r="A85" s="4" t="s">
        <v>125</v>
      </c>
      <c r="B85" s="5">
        <v>500</v>
      </c>
      <c r="C85" s="5" t="s">
        <v>128</v>
      </c>
      <c r="D85" s="14">
        <f t="shared" si="4"/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M85" s="4" t="s">
        <v>125</v>
      </c>
      <c r="N85" s="5">
        <v>500</v>
      </c>
      <c r="O85" s="5" t="s">
        <v>128</v>
      </c>
      <c r="P85" s="14">
        <f t="shared" si="5"/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72"/>
      <c r="Y85" s="4" t="s">
        <v>125</v>
      </c>
      <c r="Z85" s="5">
        <v>500</v>
      </c>
      <c r="AA85" s="5" t="s">
        <v>128</v>
      </c>
      <c r="AB85" s="14">
        <f t="shared" si="6"/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</row>
    <row r="86" spans="1:35" ht="15" customHeight="1">
      <c r="A86" s="4" t="s">
        <v>126</v>
      </c>
      <c r="B86" s="5">
        <v>600</v>
      </c>
      <c r="C86" s="5" t="s">
        <v>128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M86" s="4" t="s">
        <v>126</v>
      </c>
      <c r="N86" s="5">
        <v>600</v>
      </c>
      <c r="O86" s="5" t="s">
        <v>128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72"/>
      <c r="Y86" s="4" t="s">
        <v>126</v>
      </c>
      <c r="Z86" s="5">
        <v>600</v>
      </c>
      <c r="AA86" s="5" t="s">
        <v>128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</row>
  </sheetData>
  <mergeCells count="39">
    <mergeCell ref="R5:R6"/>
    <mergeCell ref="S5:S6"/>
    <mergeCell ref="T5:T6"/>
    <mergeCell ref="M2:U2"/>
    <mergeCell ref="P3:W3"/>
    <mergeCell ref="Q4:W4"/>
    <mergeCell ref="U5:U6"/>
    <mergeCell ref="M3:M6"/>
    <mergeCell ref="N3:N6"/>
    <mergeCell ref="O3:O6"/>
    <mergeCell ref="P4:P6"/>
    <mergeCell ref="Q5:Q6"/>
    <mergeCell ref="V5:W5"/>
    <mergeCell ref="H5:H6"/>
    <mergeCell ref="I5:I6"/>
    <mergeCell ref="J5:K5"/>
    <mergeCell ref="A2:I2"/>
    <mergeCell ref="A3:A6"/>
    <mergeCell ref="B3:B6"/>
    <mergeCell ref="C3:C6"/>
    <mergeCell ref="D3:K3"/>
    <mergeCell ref="E4:K4"/>
    <mergeCell ref="D4:D6"/>
    <mergeCell ref="E5:E6"/>
    <mergeCell ref="G5:G6"/>
    <mergeCell ref="F5:F6"/>
    <mergeCell ref="Y2:AG2"/>
    <mergeCell ref="AB3:AI3"/>
    <mergeCell ref="AC4:AI4"/>
    <mergeCell ref="AG5:AG6"/>
    <mergeCell ref="AH5:AI5"/>
    <mergeCell ref="Y3:Y6"/>
    <mergeCell ref="Z3:Z6"/>
    <mergeCell ref="AA3:AA6"/>
    <mergeCell ref="AB4:AB6"/>
    <mergeCell ref="AC5:AC6"/>
    <mergeCell ref="AD5:AD6"/>
    <mergeCell ref="AE5:AE6"/>
    <mergeCell ref="AF5:AF6"/>
  </mergeCells>
  <pageMargins left="0.2" right="0.17" top="0.2" bottom="0.16" header="0.17" footer="0.16"/>
  <pageSetup paperSize="9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topLeftCell="A2" workbookViewId="0">
      <selection sqref="A1:L10"/>
    </sheetView>
  </sheetViews>
  <sheetFormatPr defaultRowHeight="14.4"/>
  <cols>
    <col min="1" max="1" width="22.6640625" customWidth="1"/>
    <col min="2" max="2" width="7.109375" customWidth="1"/>
    <col min="3" max="3" width="8.44140625" customWidth="1"/>
    <col min="4" max="4" width="13.44140625" customWidth="1"/>
    <col min="5" max="5" width="12" customWidth="1"/>
    <col min="6" max="6" width="13" customWidth="1"/>
    <col min="7" max="7" width="11.5546875" customWidth="1"/>
    <col min="8" max="8" width="11.33203125" customWidth="1"/>
    <col min="9" max="9" width="11.6640625" customWidth="1"/>
    <col min="10" max="10" width="12" customWidth="1"/>
    <col min="11" max="11" width="11.88671875" customWidth="1"/>
    <col min="12" max="12" width="13.6640625" customWidth="1"/>
  </cols>
  <sheetData>
    <row r="1" spans="1:12" ht="62.25" customHeight="1">
      <c r="A1" s="97" t="s">
        <v>197</v>
      </c>
      <c r="B1" s="98"/>
      <c r="C1" s="98"/>
      <c r="D1" s="98"/>
      <c r="E1" s="98"/>
      <c r="F1" s="98"/>
      <c r="G1" s="98"/>
      <c r="H1" s="98"/>
    </row>
    <row r="2" spans="1:12" ht="29.25" customHeight="1">
      <c r="A2" s="99" t="s">
        <v>1</v>
      </c>
      <c r="B2" s="99" t="s">
        <v>127</v>
      </c>
      <c r="C2" s="99" t="s">
        <v>141</v>
      </c>
      <c r="D2" s="99" t="s">
        <v>142</v>
      </c>
      <c r="E2" s="99"/>
      <c r="F2" s="99"/>
      <c r="G2" s="99"/>
      <c r="H2" s="99"/>
      <c r="I2" s="99"/>
      <c r="J2" s="99"/>
      <c r="K2" s="99"/>
      <c r="L2" s="99"/>
    </row>
    <row r="3" spans="1:12" ht="15" customHeight="1">
      <c r="A3" s="99"/>
      <c r="B3" s="99"/>
      <c r="C3" s="99"/>
      <c r="D3" s="99" t="s">
        <v>143</v>
      </c>
      <c r="E3" s="99"/>
      <c r="F3" s="99"/>
      <c r="G3" s="100" t="s">
        <v>5</v>
      </c>
      <c r="H3" s="100"/>
      <c r="I3" s="100"/>
      <c r="J3" s="100"/>
      <c r="K3" s="100"/>
      <c r="L3" s="100"/>
    </row>
    <row r="4" spans="1:12" ht="108" customHeight="1">
      <c r="A4" s="99"/>
      <c r="B4" s="99"/>
      <c r="C4" s="99"/>
      <c r="D4" s="99"/>
      <c r="E4" s="99"/>
      <c r="F4" s="99"/>
      <c r="G4" s="99" t="s">
        <v>144</v>
      </c>
      <c r="H4" s="99"/>
      <c r="I4" s="99"/>
      <c r="J4" s="99" t="s">
        <v>145</v>
      </c>
      <c r="K4" s="99"/>
      <c r="L4" s="99"/>
    </row>
    <row r="5" spans="1:12" ht="72.75" customHeight="1">
      <c r="A5" s="99"/>
      <c r="B5" s="99"/>
      <c r="C5" s="99"/>
      <c r="D5" s="91" t="s">
        <v>189</v>
      </c>
      <c r="E5" s="91" t="s">
        <v>190</v>
      </c>
      <c r="F5" s="91" t="s">
        <v>191</v>
      </c>
      <c r="G5" s="91" t="s">
        <v>192</v>
      </c>
      <c r="H5" s="91" t="s">
        <v>190</v>
      </c>
      <c r="I5" s="91" t="s">
        <v>193</v>
      </c>
      <c r="J5" s="91" t="s">
        <v>189</v>
      </c>
      <c r="K5" s="91" t="s">
        <v>190</v>
      </c>
      <c r="L5" s="91" t="s">
        <v>193</v>
      </c>
    </row>
    <row r="6" spans="1:12" ht="12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47.25" customHeight="1">
      <c r="A7" s="4" t="s">
        <v>137</v>
      </c>
      <c r="B7" s="3">
        <v>1</v>
      </c>
      <c r="C7" s="3" t="s">
        <v>128</v>
      </c>
      <c r="D7" s="57">
        <f>G7+J7</f>
        <v>8818925.7200000007</v>
      </c>
      <c r="E7" s="57">
        <f>H7+K7</f>
        <v>7953000</v>
      </c>
      <c r="F7" s="57">
        <f>I7+L7</f>
        <v>7953000</v>
      </c>
      <c r="G7" s="57">
        <f t="shared" ref="G7:J7" si="0">G9+G10</f>
        <v>5508000</v>
      </c>
      <c r="H7" s="57">
        <f t="shared" si="0"/>
        <v>4663000</v>
      </c>
      <c r="I7" s="57">
        <f t="shared" si="0"/>
        <v>4663000</v>
      </c>
      <c r="J7" s="57">
        <f t="shared" si="0"/>
        <v>3310925.72</v>
      </c>
      <c r="K7" s="57">
        <f>K9+K10</f>
        <v>3290000</v>
      </c>
      <c r="L7" s="57">
        <f>L9+L10</f>
        <v>3290000</v>
      </c>
    </row>
    <row r="8" spans="1:12">
      <c r="A8" s="4" t="s">
        <v>138</v>
      </c>
      <c r="B8" s="5"/>
      <c r="C8" s="5"/>
      <c r="D8" s="58"/>
      <c r="E8" s="58"/>
      <c r="F8" s="58"/>
      <c r="G8" s="58"/>
      <c r="H8" s="58"/>
      <c r="I8" s="58"/>
      <c r="J8" s="58"/>
      <c r="K8" s="58"/>
      <c r="L8" s="58"/>
    </row>
    <row r="9" spans="1:12" ht="58.5" customHeight="1">
      <c r="A9" s="4" t="s">
        <v>139</v>
      </c>
      <c r="B9" s="5">
        <v>1001</v>
      </c>
      <c r="C9" s="51" t="s">
        <v>170</v>
      </c>
      <c r="D9" s="14">
        <f t="shared" ref="D9:F9" si="1">G9+J9</f>
        <v>173082.54</v>
      </c>
      <c r="E9" s="14">
        <f t="shared" si="1"/>
        <v>0</v>
      </c>
      <c r="F9" s="14">
        <f t="shared" si="1"/>
        <v>0</v>
      </c>
      <c r="G9" s="66">
        <v>173082.54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ht="54" customHeight="1">
      <c r="A10" s="4" t="s">
        <v>140</v>
      </c>
      <c r="B10" s="5">
        <v>2001</v>
      </c>
      <c r="C10" s="6"/>
      <c r="D10" s="14">
        <f>G10+J10</f>
        <v>8645843.1799999997</v>
      </c>
      <c r="E10" s="14">
        <f>H10+K10</f>
        <v>7953000</v>
      </c>
      <c r="F10" s="14">
        <f>I10+L10</f>
        <v>7953000</v>
      </c>
      <c r="G10" s="66">
        <v>5334917.46</v>
      </c>
      <c r="H10" s="66">
        <v>4663000</v>
      </c>
      <c r="I10" s="66">
        <v>4663000</v>
      </c>
      <c r="J10" s="14">
        <v>3310925.72</v>
      </c>
      <c r="K10" s="14">
        <v>3290000</v>
      </c>
      <c r="L10" s="14">
        <v>3290000</v>
      </c>
    </row>
    <row r="11" spans="1:12" ht="50.25" hidden="1" customHeight="1">
      <c r="A11" s="4" t="s">
        <v>140</v>
      </c>
      <c r="B11" s="5" t="s">
        <v>128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idden="1">
      <c r="A12" s="4" t="s">
        <v>3</v>
      </c>
      <c r="B12" s="5">
        <v>2002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idden="1">
      <c r="A13" s="4" t="s">
        <v>84</v>
      </c>
      <c r="B13" s="5">
        <v>2003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idden="1">
      <c r="A14" s="4" t="s">
        <v>85</v>
      </c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</row>
    <row r="16" spans="1:12">
      <c r="G16" s="64"/>
    </row>
    <row r="17" spans="6:6">
      <c r="F17" s="59"/>
    </row>
  </sheetData>
  <mergeCells count="9">
    <mergeCell ref="A1:H1"/>
    <mergeCell ref="A2:A5"/>
    <mergeCell ref="B2:B5"/>
    <mergeCell ref="C2:C5"/>
    <mergeCell ref="D2:L2"/>
    <mergeCell ref="D3:F4"/>
    <mergeCell ref="G3:L3"/>
    <mergeCell ref="G4:I4"/>
    <mergeCell ref="J4:L4"/>
  </mergeCells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sqref="A1:C9"/>
    </sheetView>
  </sheetViews>
  <sheetFormatPr defaultRowHeight="14.4"/>
  <cols>
    <col min="1" max="1" width="29.44140625" customWidth="1"/>
    <col min="2" max="2" width="19.44140625" customWidth="1"/>
    <col min="3" max="3" width="32" customWidth="1"/>
  </cols>
  <sheetData>
    <row r="1" spans="1:8" ht="90" customHeight="1">
      <c r="A1" s="101" t="s">
        <v>177</v>
      </c>
      <c r="B1" s="101"/>
      <c r="C1" s="101"/>
      <c r="D1" s="9"/>
      <c r="E1" s="9"/>
      <c r="F1" s="9"/>
      <c r="G1" s="9"/>
      <c r="H1" s="9"/>
    </row>
    <row r="2" spans="1:8" ht="39" customHeight="1">
      <c r="A2" s="2" t="s">
        <v>1</v>
      </c>
      <c r="B2" s="2" t="s">
        <v>127</v>
      </c>
      <c r="C2" s="2" t="s">
        <v>148</v>
      </c>
    </row>
    <row r="3" spans="1:8" ht="12.75" customHeight="1">
      <c r="A3" s="3">
        <v>1</v>
      </c>
      <c r="B3" s="3">
        <v>2</v>
      </c>
      <c r="C3" s="3">
        <v>3</v>
      </c>
    </row>
    <row r="4" spans="1:8" ht="22.5" customHeight="1">
      <c r="A4" s="4" t="s">
        <v>125</v>
      </c>
      <c r="B4" s="3">
        <v>10</v>
      </c>
      <c r="C4" s="4"/>
    </row>
    <row r="5" spans="1:8" ht="24" customHeight="1">
      <c r="A5" s="4" t="s">
        <v>126</v>
      </c>
      <c r="B5" s="3">
        <v>20</v>
      </c>
      <c r="C5" s="4"/>
    </row>
    <row r="6" spans="1:8" ht="21" customHeight="1">
      <c r="A6" s="4" t="s">
        <v>146</v>
      </c>
      <c r="B6" s="3">
        <v>30</v>
      </c>
      <c r="C6" s="4"/>
    </row>
    <row r="7" spans="1:8" ht="20.25" customHeight="1">
      <c r="A7" s="4" t="s">
        <v>147</v>
      </c>
      <c r="B7" s="3">
        <v>40</v>
      </c>
      <c r="C7" s="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10" workbookViewId="0">
      <selection sqref="A1:C31"/>
    </sheetView>
  </sheetViews>
  <sheetFormatPr defaultRowHeight="14.4"/>
  <cols>
    <col min="1" max="1" width="44.6640625" customWidth="1"/>
    <col min="2" max="2" width="22.5546875" customWidth="1"/>
    <col min="3" max="3" width="20.88671875" customWidth="1"/>
  </cols>
  <sheetData>
    <row r="1" spans="1:6">
      <c r="A1" s="102" t="s">
        <v>178</v>
      </c>
      <c r="B1" s="102"/>
      <c r="C1" s="102"/>
      <c r="D1" s="9"/>
      <c r="E1" s="9"/>
      <c r="F1" s="9"/>
    </row>
    <row r="2" spans="1:6">
      <c r="A2" s="10"/>
      <c r="B2" s="10"/>
      <c r="C2" s="10"/>
      <c r="D2" s="9"/>
      <c r="E2" s="9"/>
      <c r="F2" s="9"/>
    </row>
    <row r="3" spans="1:6" ht="25.5" customHeight="1">
      <c r="A3" s="2" t="s">
        <v>1</v>
      </c>
      <c r="B3" s="2" t="s">
        <v>127</v>
      </c>
      <c r="C3" s="2" t="s">
        <v>152</v>
      </c>
    </row>
    <row r="4" spans="1:6" ht="12.75" customHeight="1">
      <c r="A4" s="3">
        <v>1</v>
      </c>
      <c r="B4" s="3">
        <v>2</v>
      </c>
      <c r="C4" s="3">
        <v>3</v>
      </c>
    </row>
    <row r="5" spans="1:6" ht="31.5" customHeight="1">
      <c r="A5" s="4" t="s">
        <v>149</v>
      </c>
      <c r="B5" s="5">
        <v>10</v>
      </c>
      <c r="C5" s="6"/>
    </row>
    <row r="6" spans="1:6" ht="93" customHeight="1">
      <c r="A6" s="4" t="s">
        <v>150</v>
      </c>
      <c r="B6" s="5">
        <v>20</v>
      </c>
      <c r="C6" s="6"/>
    </row>
    <row r="7" spans="1:6" ht="33" customHeight="1">
      <c r="A7" s="11" t="s">
        <v>151</v>
      </c>
      <c r="B7" s="5">
        <v>30</v>
      </c>
      <c r="C7" s="6"/>
    </row>
    <row r="9" spans="1:6" ht="16.5" customHeight="1">
      <c r="A9" s="103"/>
      <c r="B9" s="104"/>
      <c r="C9" s="104"/>
    </row>
    <row r="10" spans="1:6" ht="45.75" customHeight="1">
      <c r="A10" s="12" t="s">
        <v>153</v>
      </c>
      <c r="B10" s="13" t="s">
        <v>163</v>
      </c>
      <c r="C10" t="s">
        <v>171</v>
      </c>
    </row>
    <row r="11" spans="1:6">
      <c r="A11" t="s">
        <v>154</v>
      </c>
      <c r="B11" t="s">
        <v>155</v>
      </c>
      <c r="C11" t="s">
        <v>156</v>
      </c>
    </row>
    <row r="13" spans="1:6" ht="27.6">
      <c r="A13" s="12" t="s">
        <v>157</v>
      </c>
    </row>
    <row r="14" spans="1:6">
      <c r="A14" s="12" t="s">
        <v>158</v>
      </c>
      <c r="B14" t="s">
        <v>164</v>
      </c>
      <c r="C14" t="s">
        <v>165</v>
      </c>
    </row>
    <row r="15" spans="1:6" ht="15" customHeight="1">
      <c r="A15" t="s">
        <v>159</v>
      </c>
      <c r="B15" t="s">
        <v>155</v>
      </c>
      <c r="C15" t="s">
        <v>156</v>
      </c>
    </row>
    <row r="17" spans="1:3">
      <c r="A17" s="12" t="s">
        <v>160</v>
      </c>
      <c r="B17" t="s">
        <v>164</v>
      </c>
      <c r="C17" t="s">
        <v>172</v>
      </c>
    </row>
    <row r="18" spans="1:3">
      <c r="A18" t="s">
        <v>158</v>
      </c>
      <c r="B18" t="s">
        <v>155</v>
      </c>
      <c r="C18" t="s">
        <v>156</v>
      </c>
    </row>
    <row r="19" spans="1:3">
      <c r="B19" t="s">
        <v>164</v>
      </c>
      <c r="C19" t="s">
        <v>172</v>
      </c>
    </row>
    <row r="20" spans="1:3">
      <c r="A20" t="s">
        <v>161</v>
      </c>
      <c r="B20" t="s">
        <v>155</v>
      </c>
      <c r="C20" t="s">
        <v>156</v>
      </c>
    </row>
    <row r="22" spans="1:3">
      <c r="A22" s="12" t="s">
        <v>179</v>
      </c>
    </row>
    <row r="23" spans="1:3">
      <c r="A23" s="12"/>
    </row>
    <row r="24" spans="1:3">
      <c r="A24" s="12" t="s">
        <v>162</v>
      </c>
    </row>
  </sheetData>
  <mergeCells count="2">
    <mergeCell ref="A1:C1"/>
    <mergeCell ref="A9:C9"/>
  </mergeCells>
  <pageMargins left="0.7" right="0.7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46"/>
  <sheetViews>
    <sheetView workbookViewId="0">
      <selection sqref="A1:DD46"/>
    </sheetView>
  </sheetViews>
  <sheetFormatPr defaultColWidth="9.109375" defaultRowHeight="13.8"/>
  <cols>
    <col min="1" max="1" width="14.33203125" style="21" customWidth="1"/>
    <col min="2" max="16384" width="9.109375" style="21"/>
  </cols>
  <sheetData>
    <row r="1" spans="14:108" s="19" customFormat="1" ht="12"/>
    <row r="2" spans="14:108" s="19" customFormat="1" ht="12">
      <c r="BM2" s="20"/>
    </row>
    <row r="3" spans="14:108" s="19" customFormat="1" ht="12"/>
    <row r="4" spans="14:108" s="19" customFormat="1" ht="12">
      <c r="BM4" s="20"/>
    </row>
    <row r="5" spans="14:108" s="19" customFormat="1" ht="12">
      <c r="BM5" s="20"/>
    </row>
    <row r="6" spans="14:108" s="19" customFormat="1" ht="12">
      <c r="BM6" s="20"/>
    </row>
    <row r="7" spans="14:108" s="19" customFormat="1" ht="12">
      <c r="BM7" s="20"/>
    </row>
    <row r="8" spans="14:108" s="19" customFormat="1" ht="12">
      <c r="BM8" s="20"/>
    </row>
    <row r="9" spans="14:108">
      <c r="N9" s="19"/>
    </row>
    <row r="10" spans="14:108"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14:108"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14:108" s="19" customFormat="1" ht="12" customHeight="1"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</row>
    <row r="13" spans="14:108"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14:108" s="19" customFormat="1" ht="12"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</row>
    <row r="15" spans="14:108">
      <c r="BM15" s="22"/>
      <c r="BN15" s="110"/>
      <c r="BO15" s="110"/>
      <c r="BP15" s="110"/>
      <c r="BQ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1"/>
      <c r="CN15" s="111"/>
      <c r="CO15" s="111"/>
      <c r="CP15" s="111"/>
      <c r="CQ15" s="112"/>
      <c r="CR15" s="112"/>
      <c r="CS15" s="112"/>
      <c r="CT15" s="112"/>
    </row>
    <row r="16" spans="14:108">
      <c r="CY16" s="23"/>
    </row>
    <row r="17" spans="1:108" ht="16.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s="24" customFormat="1" ht="16.8">
      <c r="AJ18" s="25"/>
      <c r="AM18" s="25"/>
      <c r="AV18" s="26"/>
      <c r="AW18" s="26"/>
      <c r="AX18" s="26"/>
      <c r="BA18" s="26"/>
      <c r="BB18" s="105"/>
      <c r="BC18" s="105"/>
      <c r="BD18" s="105"/>
      <c r="BE18" s="105"/>
    </row>
    <row r="20" spans="1:108"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</row>
    <row r="21" spans="1:108">
      <c r="CM21" s="22"/>
      <c r="CO21" s="115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:108">
      <c r="AJ22" s="27"/>
      <c r="AK22" s="28"/>
      <c r="AL22" s="118"/>
      <c r="AM22" s="118"/>
      <c r="AN22" s="118"/>
      <c r="AO22" s="118"/>
      <c r="AP22" s="27"/>
      <c r="AQ22" s="27"/>
      <c r="AR22" s="27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9"/>
      <c r="BL22" s="119"/>
      <c r="BM22" s="119"/>
      <c r="BN22" s="119"/>
      <c r="BO22" s="120"/>
      <c r="BP22" s="120"/>
      <c r="BQ22" s="120"/>
      <c r="BR22" s="120"/>
      <c r="BS22" s="27"/>
      <c r="BT22" s="27"/>
      <c r="BU22" s="27"/>
      <c r="BY22" s="29"/>
      <c r="CM22" s="22"/>
      <c r="CO22" s="115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>
      <c r="BY23" s="29"/>
      <c r="BZ23" s="29"/>
      <c r="CM23" s="22"/>
      <c r="CO23" s="115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>
      <c r="BY24" s="29"/>
      <c r="BZ24" s="29"/>
      <c r="CM24" s="22"/>
      <c r="CO24" s="115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15" customHeight="1">
      <c r="A25" s="30"/>
      <c r="B25" s="19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Y25" s="29"/>
      <c r="CM25" s="22"/>
      <c r="CO25" s="11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1:108">
      <c r="A26" s="30"/>
      <c r="B26" s="19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33"/>
      <c r="W26" s="33"/>
      <c r="X26" s="33"/>
      <c r="Y26" s="33"/>
      <c r="Z26" s="34"/>
      <c r="AA26" s="34"/>
      <c r="AB26" s="34"/>
      <c r="AC26" s="31"/>
      <c r="AD26" s="31"/>
      <c r="AE26" s="31"/>
      <c r="AF26" s="31"/>
      <c r="AG26" s="3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Y26" s="29"/>
      <c r="BZ26" s="29"/>
      <c r="CM26" s="35"/>
      <c r="CO26" s="115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7"/>
    </row>
    <row r="27" spans="1:108">
      <c r="A27" s="30"/>
      <c r="B27" s="19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Y27" s="29"/>
      <c r="BZ27" s="29"/>
      <c r="CM27" s="35"/>
      <c r="CO27" s="115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7"/>
    </row>
    <row r="28" spans="1:108"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Y28" s="29"/>
      <c r="BZ28" s="29"/>
      <c r="CM28" s="22"/>
      <c r="CO28" s="124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37" customFormat="1"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CM29" s="38"/>
      <c r="CO29" s="124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</row>
    <row r="30" spans="1:108" s="37" customFormat="1">
      <c r="A30" s="39"/>
      <c r="CM30" s="40"/>
      <c r="CO30" s="124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6"/>
    </row>
    <row r="31" spans="1:108" s="37" customFormat="1">
      <c r="A31" s="39"/>
      <c r="BX31" s="39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ht="1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</row>
    <row r="33" spans="1:108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</row>
    <row r="34" spans="1:108">
      <c r="A34" s="4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6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7"/>
      <c r="CP34" s="47"/>
      <c r="CQ34" s="47"/>
      <c r="CR34" s="47"/>
      <c r="CS34" s="47"/>
      <c r="CT34" s="47"/>
      <c r="CU34" s="47"/>
      <c r="CV34" s="47"/>
    </row>
    <row r="35" spans="1:108" ht="15" customHeight="1">
      <c r="A35" s="30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</row>
    <row r="36" spans="1:108">
      <c r="A36" s="30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</row>
    <row r="37" spans="1:108">
      <c r="A37" s="30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</row>
    <row r="39" spans="1:108" s="27" customForma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</row>
    <row r="40" spans="1:108" s="27" customForma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108" ht="1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</row>
    <row r="43" spans="1:108">
      <c r="A43" s="4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ht="1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</row>
    <row r="45" spans="1:108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108" ht="1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</row>
  </sheetData>
  <mergeCells count="36">
    <mergeCell ref="A39:DD39"/>
    <mergeCell ref="A42:DD42"/>
    <mergeCell ref="A44:DD44"/>
    <mergeCell ref="A46:DD46"/>
    <mergeCell ref="CO28:DD28"/>
    <mergeCell ref="AI29:BW29"/>
    <mergeCell ref="CO29:DD29"/>
    <mergeCell ref="CO30:DD30"/>
    <mergeCell ref="AS32:DD33"/>
    <mergeCell ref="AS35:DD37"/>
    <mergeCell ref="CO23:DD23"/>
    <mergeCell ref="CO24:DD24"/>
    <mergeCell ref="AI25:BW27"/>
    <mergeCell ref="CO25:DD25"/>
    <mergeCell ref="CO26:DD26"/>
    <mergeCell ref="CO27:DD27"/>
    <mergeCell ref="CO20:DD20"/>
    <mergeCell ref="CO21:DD21"/>
    <mergeCell ref="AL22:AO22"/>
    <mergeCell ref="AS22:BJ22"/>
    <mergeCell ref="BK22:BN22"/>
    <mergeCell ref="BO22:BR22"/>
    <mergeCell ref="CO22:DD22"/>
    <mergeCell ref="BB18:BE18"/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  <mergeCell ref="CM15:CP15"/>
    <mergeCell ref="CQ15:CT15"/>
    <mergeCell ref="A17:D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Таблица 1</vt:lpstr>
      <vt:lpstr>Таблица 2</vt:lpstr>
      <vt:lpstr>Таблица 2.1.</vt:lpstr>
      <vt:lpstr>Таблица 3</vt:lpstr>
      <vt:lpstr>Таблица 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2019-07-17T02:36:15Z</dcterms:modified>
</cp:coreProperties>
</file>